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3 State Aid\WEB Documents\"/>
    </mc:Choice>
  </mc:AlternateContent>
  <xr:revisionPtr revIDLastSave="0" documentId="8_{0661328E-3A43-450B-B906-FFA49386EC06}" xr6:coauthVersionLast="47" xr6:coauthVersionMax="47" xr10:uidLastSave="{00000000-0000-0000-0000-000000000000}"/>
  <bookViews>
    <workbookView xWindow="28680" yWindow="-120" windowWidth="29040" windowHeight="15720" xr2:uid="{C5DA6ACE-49E5-4DFF-81D9-3F2F6FB6D8DB}"/>
  </bookViews>
  <sheets>
    <sheet name="FY2023 ESTIMATE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'FY2023 ESTIMATE'!$A$4:$K$154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'FY2023 ESTIMATE'!$A$1:$K$158</definedName>
    <definedName name="_xlnm.Print_Titles" localSheetId="0">'FY2023 ESTIMATE'!$1:$4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6" i="1" l="1"/>
  <c r="I154" i="1"/>
  <c r="F154" i="1"/>
  <c r="G132" i="1"/>
  <c r="G108" i="1"/>
  <c r="G153" i="1"/>
  <c r="K153" i="1"/>
  <c r="G101" i="1"/>
  <c r="G36" i="1"/>
  <c r="G48" i="1"/>
  <c r="K15" i="1"/>
  <c r="G15" i="1"/>
  <c r="G92" i="1"/>
  <c r="K92" i="1" s="1"/>
  <c r="G33" i="1"/>
  <c r="G150" i="1"/>
  <c r="G6" i="1"/>
  <c r="G116" i="1"/>
  <c r="K119" i="1"/>
  <c r="G119" i="1"/>
  <c r="G152" i="1"/>
  <c r="G149" i="1"/>
  <c r="G75" i="1"/>
  <c r="G87" i="1"/>
  <c r="G17" i="1"/>
  <c r="G138" i="1"/>
  <c r="K138" i="1" s="1"/>
  <c r="G42" i="1"/>
  <c r="G55" i="1"/>
  <c r="G145" i="1"/>
  <c r="G134" i="1"/>
  <c r="G20" i="1"/>
  <c r="K20" i="1" s="1"/>
  <c r="G76" i="1"/>
  <c r="G147" i="1"/>
  <c r="G53" i="1"/>
  <c r="G89" i="1"/>
  <c r="G93" i="1"/>
  <c r="G102" i="1"/>
  <c r="G25" i="1"/>
  <c r="G68" i="1"/>
  <c r="K68" i="1" s="1"/>
  <c r="G127" i="1"/>
  <c r="G86" i="1"/>
  <c r="K109" i="1"/>
  <c r="G109" i="1"/>
  <c r="G84" i="1"/>
  <c r="G9" i="1"/>
  <c r="G81" i="1"/>
  <c r="G144" i="1"/>
  <c r="K144" i="1" s="1"/>
  <c r="G111" i="1"/>
  <c r="K111" i="1"/>
  <c r="G58" i="1"/>
  <c r="G112" i="1"/>
  <c r="G67" i="1"/>
  <c r="G27" i="1"/>
  <c r="K27" i="1" s="1"/>
  <c r="G64" i="1"/>
  <c r="G126" i="1"/>
  <c r="K126" i="1" s="1"/>
  <c r="G107" i="1"/>
  <c r="K107" i="1" s="1"/>
  <c r="G74" i="1"/>
  <c r="G45" i="1"/>
  <c r="G131" i="1"/>
  <c r="G44" i="1"/>
  <c r="G40" i="1"/>
  <c r="K40" i="1" s="1"/>
  <c r="G47" i="1"/>
  <c r="G35" i="1"/>
  <c r="G125" i="1"/>
  <c r="G56" i="1"/>
  <c r="G79" i="1"/>
  <c r="K135" i="1"/>
  <c r="G135" i="1"/>
  <c r="K70" i="1"/>
  <c r="G70" i="1"/>
  <c r="G105" i="1"/>
  <c r="G13" i="1"/>
  <c r="G29" i="1"/>
  <c r="G5" i="1"/>
  <c r="G39" i="1"/>
  <c r="G123" i="1"/>
  <c r="K123" i="1" s="1"/>
  <c r="G14" i="1"/>
  <c r="G151" i="1"/>
  <c r="G80" i="1"/>
  <c r="G146" i="1"/>
  <c r="H154" i="1"/>
  <c r="E154" i="1"/>
  <c r="D154" i="1"/>
  <c r="K134" i="1" l="1"/>
  <c r="K125" i="1"/>
  <c r="K67" i="1"/>
  <c r="K6" i="1"/>
  <c r="K80" i="1"/>
  <c r="K25" i="1"/>
  <c r="K89" i="1"/>
  <c r="K84" i="1"/>
  <c r="K127" i="1"/>
  <c r="K101" i="1"/>
  <c r="K13" i="1"/>
  <c r="K45" i="1"/>
  <c r="K53" i="1"/>
  <c r="K149" i="1"/>
  <c r="K116" i="1"/>
  <c r="K33" i="1"/>
  <c r="K108" i="1"/>
  <c r="K131" i="1"/>
  <c r="K55" i="1"/>
  <c r="K75" i="1"/>
  <c r="K14" i="1"/>
  <c r="K58" i="1"/>
  <c r="K56" i="1"/>
  <c r="K93" i="1"/>
  <c r="K87" i="1"/>
  <c r="K5" i="1"/>
  <c r="K9" i="1"/>
  <c r="K36" i="1"/>
  <c r="K47" i="1"/>
  <c r="K76" i="1"/>
  <c r="K42" i="1"/>
  <c r="G77" i="1"/>
  <c r="K77" i="1" s="1"/>
  <c r="K151" i="1"/>
  <c r="G49" i="1"/>
  <c r="K49" i="1" s="1"/>
  <c r="K39" i="1"/>
  <c r="G83" i="1"/>
  <c r="K83" i="1" s="1"/>
  <c r="K105" i="1"/>
  <c r="G148" i="1"/>
  <c r="K148" i="1" s="1"/>
  <c r="K79" i="1"/>
  <c r="G95" i="1"/>
  <c r="K95" i="1" s="1"/>
  <c r="K35" i="1"/>
  <c r="G143" i="1"/>
  <c r="K143" i="1" s="1"/>
  <c r="K44" i="1"/>
  <c r="G78" i="1"/>
  <c r="K78" i="1" s="1"/>
  <c r="K74" i="1"/>
  <c r="G62" i="1"/>
  <c r="K62" i="1" s="1"/>
  <c r="K64" i="1"/>
  <c r="G21" i="1"/>
  <c r="K21" i="1" s="1"/>
  <c r="K112" i="1"/>
  <c r="G82" i="1"/>
  <c r="K82" i="1" s="1"/>
  <c r="K81" i="1"/>
  <c r="G118" i="1"/>
  <c r="K118" i="1" s="1"/>
  <c r="K86" i="1"/>
  <c r="G90" i="1"/>
  <c r="K90" i="1" s="1"/>
  <c r="K102" i="1"/>
  <c r="G96" i="1"/>
  <c r="K96" i="1" s="1"/>
  <c r="K147" i="1"/>
  <c r="G122" i="1"/>
  <c r="K122" i="1" s="1"/>
  <c r="K145" i="1"/>
  <c r="G115" i="1"/>
  <c r="K115" i="1" s="1"/>
  <c r="K17" i="1"/>
  <c r="G129" i="1"/>
  <c r="K129" i="1" s="1"/>
  <c r="K152" i="1"/>
  <c r="G128" i="1"/>
  <c r="K128" i="1" s="1"/>
  <c r="K150" i="1"/>
  <c r="G7" i="1"/>
  <c r="K7" i="1" s="1"/>
  <c r="K48" i="1"/>
  <c r="G43" i="1"/>
  <c r="K43" i="1" s="1"/>
  <c r="K132" i="1"/>
  <c r="G94" i="1"/>
  <c r="K94" i="1" s="1"/>
  <c r="G141" i="1"/>
  <c r="K141" i="1" s="1"/>
  <c r="G46" i="1"/>
  <c r="K46" i="1" s="1"/>
  <c r="G24" i="1"/>
  <c r="K24" i="1" s="1"/>
  <c r="G66" i="1"/>
  <c r="K66" i="1" s="1"/>
  <c r="G71" i="1"/>
  <c r="K71" i="1" s="1"/>
  <c r="G91" i="1"/>
  <c r="K91" i="1" s="1"/>
  <c r="G130" i="1"/>
  <c r="K130" i="1" s="1"/>
  <c r="G85" i="1"/>
  <c r="K85" i="1" s="1"/>
  <c r="G59" i="1"/>
  <c r="K59" i="1" s="1"/>
  <c r="G104" i="1"/>
  <c r="K104" i="1" s="1"/>
  <c r="G117" i="1"/>
  <c r="K117" i="1" s="1"/>
  <c r="G106" i="1"/>
  <c r="K106" i="1" s="1"/>
  <c r="G136" i="1"/>
  <c r="K136" i="1" s="1"/>
  <c r="G113" i="1"/>
  <c r="K113" i="1" s="1"/>
  <c r="G120" i="1"/>
  <c r="K120" i="1" s="1"/>
  <c r="G63" i="1"/>
  <c r="K63" i="1" s="1"/>
  <c r="G114" i="1"/>
  <c r="K114" i="1" s="1"/>
  <c r="G142" i="1"/>
  <c r="K142" i="1" s="1"/>
  <c r="G103" i="1"/>
  <c r="K103" i="1" s="1"/>
  <c r="G19" i="1"/>
  <c r="K19" i="1" s="1"/>
  <c r="G98" i="1"/>
  <c r="K98" i="1" s="1"/>
  <c r="G99" i="1"/>
  <c r="K99" i="1" s="1"/>
  <c r="G133" i="1"/>
  <c r="K133" i="1" s="1"/>
  <c r="G30" i="1"/>
  <c r="K30" i="1" s="1"/>
  <c r="G88" i="1"/>
  <c r="K88" i="1" s="1"/>
  <c r="G22" i="1"/>
  <c r="K22" i="1" s="1"/>
  <c r="G38" i="1"/>
  <c r="K38" i="1" s="1"/>
  <c r="G72" i="1"/>
  <c r="K72" i="1" s="1"/>
  <c r="G124" i="1"/>
  <c r="K124" i="1" s="1"/>
  <c r="G73" i="1"/>
  <c r="K73" i="1" s="1"/>
  <c r="G110" i="1"/>
  <c r="K110" i="1" s="1"/>
  <c r="G60" i="1"/>
  <c r="K60" i="1" s="1"/>
  <c r="C154" i="1"/>
  <c r="G23" i="1"/>
  <c r="K23" i="1" s="1"/>
  <c r="G31" i="1"/>
  <c r="K31" i="1" s="1"/>
  <c r="K146" i="1"/>
  <c r="G18" i="1"/>
  <c r="K18" i="1" s="1"/>
  <c r="G139" i="1"/>
  <c r="K139" i="1" s="1"/>
  <c r="K29" i="1"/>
  <c r="G137" i="1"/>
  <c r="K137" i="1" s="1"/>
  <c r="G140" i="1"/>
  <c r="K140" i="1" s="1"/>
  <c r="G100" i="1"/>
  <c r="K100" i="1" s="1"/>
  <c r="G34" i="1"/>
  <c r="K34" i="1" s="1"/>
  <c r="G16" i="1"/>
  <c r="K16" i="1" s="1"/>
  <c r="G65" i="1"/>
  <c r="K65" i="1" s="1"/>
  <c r="G11" i="1"/>
  <c r="K11" i="1" s="1"/>
  <c r="G57" i="1"/>
  <c r="K57" i="1" s="1"/>
  <c r="G8" i="1"/>
  <c r="K8" i="1" s="1"/>
  <c r="G69" i="1"/>
  <c r="K69" i="1" s="1"/>
  <c r="G51" i="1"/>
  <c r="K51" i="1" s="1"/>
  <c r="G10" i="1"/>
  <c r="K10" i="1" s="1"/>
  <c r="G54" i="1"/>
  <c r="K54" i="1" s="1"/>
  <c r="G50" i="1"/>
  <c r="K50" i="1" s="1"/>
  <c r="G97" i="1"/>
  <c r="K97" i="1" s="1"/>
  <c r="G37" i="1"/>
  <c r="K37" i="1" s="1"/>
  <c r="G26" i="1"/>
  <c r="K26" i="1" s="1"/>
  <c r="G52" i="1"/>
  <c r="K52" i="1" s="1"/>
  <c r="G12" i="1"/>
  <c r="K12" i="1" s="1"/>
  <c r="G32" i="1"/>
  <c r="K32" i="1" s="1"/>
  <c r="G61" i="1"/>
  <c r="K61" i="1" s="1"/>
  <c r="G41" i="1"/>
  <c r="K41" i="1" s="1"/>
  <c r="G28" i="1"/>
  <c r="K28" i="1" s="1"/>
  <c r="G121" i="1"/>
  <c r="K121" i="1" s="1"/>
  <c r="J156" i="1"/>
  <c r="K156" i="1" s="1"/>
  <c r="K154" i="1" l="1"/>
  <c r="K158" i="1" s="1"/>
  <c r="J154" i="1"/>
  <c r="G154" i="1"/>
</calcChain>
</file>

<file path=xl/sharedStrings.xml><?xml version="1.0" encoding="utf-8"?>
<sst xmlns="http://schemas.openxmlformats.org/spreadsheetml/2006/main" count="166" uniqueCount="166">
  <si>
    <t>Estimated FY2023 General State Aid</t>
  </si>
  <si>
    <t>updated on 1/11/2023</t>
  </si>
  <si>
    <t>Alternative Formula District</t>
  </si>
  <si>
    <t>District Name</t>
  </si>
  <si>
    <t>District No.</t>
  </si>
  <si>
    <t xml:space="preserve">TOTAL Need </t>
  </si>
  <si>
    <t>Other Revenue Local Effort</t>
  </si>
  <si>
    <t>1st Half
Local Effort
(Pay 2022)</t>
  </si>
  <si>
    <t>Excess 
Cash Balance Penalty</t>
  </si>
  <si>
    <t>1st Half
 State Aid</t>
  </si>
  <si>
    <t>2nd Half
Local Effort
(Pay 2023)</t>
  </si>
  <si>
    <t>Gaming Revenue Adjustment</t>
  </si>
  <si>
    <t>2nd Half
 State Aid</t>
  </si>
  <si>
    <r>
      <t xml:space="preserve">FY2023 GSA 
State Aid </t>
    </r>
    <r>
      <rPr>
        <b/>
        <sz val="10"/>
        <color rgb="FF002060"/>
        <rFont val="Calibri"/>
        <family val="2"/>
      </rPr>
      <t>Estimate</t>
    </r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</si>
  <si>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</si>
  <si>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</si>
  <si>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</si>
  <si>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</si>
  <si>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</si>
  <si>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</si>
  <si>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</si>
  <si>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</si>
  <si>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</si>
  <si>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</si>
  <si>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</si>
  <si>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</si>
  <si>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</si>
  <si>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</si>
  <si>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</si>
  <si>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</si>
  <si>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</si>
  <si>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</si>
  <si>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</si>
  <si>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</si>
  <si>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</si>
  <si>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</si>
  <si>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</si>
  <si>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</si>
  <si>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</si>
  <si>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</si>
  <si>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</si>
  <si>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</si>
  <si>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</si>
  <si>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</si>
  <si>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</si>
  <si>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</si>
  <si>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</si>
  <si>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</si>
  <si>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</si>
  <si>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</si>
  <si>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</si>
  <si>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</si>
  <si>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</si>
  <si>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</si>
  <si>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</si>
  <si>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</si>
  <si>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</si>
  <si>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</si>
  <si>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</si>
  <si>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</si>
  <si>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</si>
  <si>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</si>
  <si>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</si>
  <si>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</si>
  <si>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</si>
  <si>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</si>
  <si>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</si>
  <si>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</si>
  <si>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</si>
  <si>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</si>
  <si>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</si>
  <si>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</si>
  <si>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</si>
  <si>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</si>
  <si>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</si>
  <si>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</si>
  <si>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</si>
  <si>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</si>
  <si>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</si>
  <si>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</si>
  <si>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</si>
  <si>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</si>
  <si>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</si>
  <si>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</si>
  <si>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</si>
  <si>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</si>
  <si>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</si>
  <si>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</si>
  <si>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</si>
  <si>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</si>
  <si>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</si>
  <si>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</si>
  <si>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</si>
  <si>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</si>
  <si>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</si>
  <si>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</si>
  <si>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</si>
  <si>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</si>
  <si>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</si>
  <si>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</si>
  <si>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</si>
  <si>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</si>
  <si>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</si>
  <si>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</si>
  <si>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</si>
  <si>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</si>
  <si>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</si>
  <si>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</si>
  <si>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</si>
  <si>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</si>
  <si>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</si>
  <si>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</si>
  <si>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</si>
  <si>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</si>
  <si>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</si>
  <si>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</si>
  <si>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</si>
  <si>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</si>
  <si>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</si>
  <si>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</si>
  <si>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</si>
  <si>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</si>
  <si>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</si>
  <si>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</si>
  <si>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</si>
  <si>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</si>
  <si>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</si>
  <si>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</si>
  <si>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</si>
  <si>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</si>
  <si>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</si>
  <si>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</si>
  <si>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</si>
  <si>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</si>
  <si>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</si>
  <si>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</si>
  <si>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</si>
  <si>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</si>
  <si>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</si>
  <si>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</si>
  <si>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</si>
  <si>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</si>
  <si>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</si>
  <si>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</si>
  <si>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</si>
  <si>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</si>
  <si>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</si>
  <si>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</si>
  <si>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</si>
  <si>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</si>
  <si>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</si>
  <si>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 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</si>
  <si>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</si>
  <si>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</si>
  <si>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</si>
  <si>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</si>
  <si>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</si>
  <si>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</si>
  <si>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</si>
  <si>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</si>
  <si>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</si>
  <si>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</si>
  <si>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</si>
  <si>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>L-D Career &amp; Tech Ed.</t>
  </si>
  <si>
    <t xml:space="preserve"> </t>
  </si>
  <si>
    <t xml:space="preserve">Total State Aid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</si>
</sst>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9" x14ac:knownFonts="1">
    <font>
      <sz val="10"/>
      <name val="Arial"/>
    </font>
    <font>
      <sz val="10"/>
      <name val="Arial"/>
      <family val="2"/>
    </font>
    <font>
      <b/>
      <sz val="14"/>
      <color rgb="FF002060"/>
      <name val="Calibri"/>
      <family val="2"/>
    </font>
    <font>
      <sz val="10"/>
      <color rgb="FF002060"/>
      <name val="Calibri"/>
      <family val="2"/>
    </font>
    <font>
      <i/>
      <sz val="8"/>
      <color rgb="FF002060"/>
      <name val="Calibri"/>
      <family val="2"/>
    </font>
    <font>
      <sz val="8"/>
      <color rgb="FF002060"/>
      <name val="Calibri"/>
      <family val="2"/>
    </font>
    <font>
      <sz val="9"/>
      <color rgb="FF002060"/>
      <name val="Calibri"/>
      <family val="2"/>
    </font>
    <font>
      <sz val="10"/>
      <color rgb="FFFF0000"/>
      <name val="Calibri"/>
      <family val="2"/>
    </font>
    <font>
      <b/>
      <sz val="10"/>
      <color rgb="FF00206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7B78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5" fontId="3" fillId="0" borderId="0" xfId="1" applyNumberFormat="1" applyFont="1"/>
    <xf numFmtId="164" fontId="3" fillId="0" borderId="0" xfId="1" applyNumberFormat="1" applyFont="1"/>
    <xf numFmtId="0" fontId="4" fillId="0" borderId="0" xfId="1" applyFont="1" applyAlignment="1">
      <alignment horizontal="left"/>
    </xf>
    <xf numFmtId="0" fontId="5" fillId="2" borderId="1" xfId="1" applyFont="1" applyFill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5" fontId="3" fillId="3" borderId="2" xfId="0" applyNumberFormat="1" applyFont="1" applyFill="1" applyBorder="1" applyAlignment="1">
      <alignment horizontal="center" wrapText="1"/>
    </xf>
    <xf numFmtId="5" fontId="7" fillId="3" borderId="2" xfId="0" applyNumberFormat="1" applyFont="1" applyFill="1" applyBorder="1" applyAlignment="1">
      <alignment horizontal="center" wrapText="1"/>
    </xf>
    <xf numFmtId="0" fontId="6" fillId="0" borderId="0" xfId="0" applyFont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/>
    <xf numFmtId="5" fontId="3" fillId="0" borderId="3" xfId="0" applyNumberFormat="1" applyFont="1" applyBorder="1"/>
    <xf numFmtId="6" fontId="3" fillId="0" borderId="3" xfId="0" applyNumberFormat="1" applyFont="1" applyBorder="1"/>
    <xf numFmtId="5" fontId="3" fillId="0" borderId="3" xfId="0" applyNumberFormat="1" applyFont="1" applyBorder="1" applyAlignment="1">
      <alignment horizontal="right"/>
    </xf>
    <xf numFmtId="5" fontId="7" fillId="0" borderId="3" xfId="0" applyNumberFormat="1" applyFont="1" applyBorder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164" fontId="3" fillId="2" borderId="3" xfId="0" applyNumberFormat="1" applyFont="1" applyFill="1" applyBorder="1"/>
    <xf numFmtId="5" fontId="3" fillId="2" borderId="3" xfId="0" applyNumberFormat="1" applyFont="1" applyFill="1" applyBorder="1"/>
    <xf numFmtId="6" fontId="3" fillId="2" borderId="3" xfId="0" applyNumberFormat="1" applyFont="1" applyFill="1" applyBorder="1"/>
    <xf numFmtId="5" fontId="3" fillId="2" borderId="3" xfId="0" applyNumberFormat="1" applyFont="1" applyFill="1" applyBorder="1" applyAlignment="1">
      <alignment horizontal="right"/>
    </xf>
    <xf numFmtId="5" fontId="7" fillId="2" borderId="3" xfId="0" applyNumberFormat="1" applyFont="1" applyFill="1" applyBorder="1"/>
    <xf numFmtId="3" fontId="3" fillId="4" borderId="3" xfId="0" applyNumberFormat="1" applyFont="1" applyFill="1" applyBorder="1" applyAlignment="1">
      <alignment horizontal="left"/>
    </xf>
    <xf numFmtId="3" fontId="3" fillId="4" borderId="3" xfId="0" applyNumberFormat="1" applyFont="1" applyFill="1" applyBorder="1" applyAlignment="1">
      <alignment horizontal="right"/>
    </xf>
    <xf numFmtId="3" fontId="3" fillId="4" borderId="4" xfId="0" applyNumberFormat="1" applyFont="1" applyFill="1" applyBorder="1" applyAlignment="1">
      <alignment horizontal="center" wrapText="1"/>
    </xf>
    <xf numFmtId="3" fontId="3" fillId="4" borderId="4" xfId="0" applyNumberFormat="1" applyFont="1" applyFill="1" applyBorder="1" applyAlignment="1">
      <alignment horizontal="right" wrapText="1"/>
    </xf>
    <xf numFmtId="5" fontId="3" fillId="4" borderId="0" xfId="0" applyNumberFormat="1" applyFont="1" applyFill="1"/>
    <xf numFmtId="6" fontId="3" fillId="4" borderId="0" xfId="0" applyNumberFormat="1" applyFont="1" applyFill="1"/>
    <xf numFmtId="0" fontId="3" fillId="4" borderId="0" xfId="0" applyFont="1" applyFill="1"/>
    <xf numFmtId="3" fontId="3" fillId="2" borderId="5" xfId="0" applyNumberFormat="1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5" fontId="3" fillId="2" borderId="5" xfId="0" applyNumberFormat="1" applyFont="1" applyFill="1" applyBorder="1" applyAlignment="1">
      <alignment vertical="center" wrapText="1"/>
    </xf>
    <xf numFmtId="6" fontId="3" fillId="2" borderId="5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" fillId="4" borderId="0" xfId="0" applyNumberFormat="1" applyFont="1" applyFill="1" applyAlignment="1">
      <alignment horizontal="left" wrapText="1"/>
    </xf>
    <xf numFmtId="5" fontId="3" fillId="4" borderId="0" xfId="0" applyNumberFormat="1" applyFont="1" applyFill="1" applyAlignment="1">
      <alignment wrapText="1"/>
    </xf>
    <xf numFmtId="0" fontId="3" fillId="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3" fillId="4" borderId="0" xfId="0" applyFont="1" applyFill="1" applyAlignment="1">
      <alignment horizontal="left"/>
    </xf>
    <xf numFmtId="164" fontId="3" fillId="4" borderId="0" xfId="0" applyNumberFormat="1" applyFont="1" applyFill="1"/>
    <xf numFmtId="0" fontId="3" fillId="4" borderId="0" xfId="0" applyFont="1" applyFill="1" applyAlignment="1">
      <alignment horizontal="right"/>
    </xf>
    <xf numFmtId="5" fontId="3" fillId="0" borderId="0" xfId="0" applyNumberFormat="1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5" fontId="6" fillId="0" borderId="0" xfId="0" applyNumberFormat="1" applyFont="1"/>
  </cellXfs>
  <cellStyles count="2">
    <cellStyle name="Normal" xfId="0" builtinId="0"/>
    <cellStyle name="Normal 2" xfId="1" xr:uid="{BA4EC664-6DB1-40BA-B24A-17B9E7BA4A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144610</xdr:colOff>
      <xdr:row>0</xdr:row>
      <xdr:rowOff>39833</xdr:rowOff>
    </xdr:from>
    <xdr:ext cx="2105024" cy="476249"/>
    <xdr:pic>
      <xdr:nvPicPr>
        <xdr:cNvPr id="2" name="Picture 1">
          <a:extLst>
            <a:ext uri="{FF2B5EF4-FFF2-40B4-BE49-F238E27FC236}">
              <a16:creationId xmlns:a16="http://schemas.microsoft.com/office/drawing/2014/main" id="{C9A123A5-147D-463F-BB90-D30FEE10C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7835" y="39833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1.%20State%20Aid%20Calculations/FY2023%20State%20Aid/2nd%20Half/GSA%20Estimate%20FY2023%201.12.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s"/>
      <sheetName val="FY2023 ESTIMATE"/>
      <sheetName val="Need Calc"/>
      <sheetName val="Alternative Need"/>
      <sheetName val="State Aid Fall Enroll"/>
      <sheetName val="AI Activites"/>
      <sheetName val="ELL"/>
      <sheetName val="ARSD 24.17.03.07"/>
      <sheetName val="OTHER REV 2023"/>
      <sheetName val="Pay 2022"/>
      <sheetName val="Pay 2023"/>
      <sheetName val="Gaming Adjustment"/>
      <sheetName val="Excess Cash Balance"/>
    </sheetNames>
    <sheetDataSet>
      <sheetData sheetId="0" refreshError="1"/>
      <sheetData sheetId="1"/>
      <sheetData sheetId="2">
        <row r="6">
          <cell r="B6">
            <v>1001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A4">
            <v>1001</v>
          </cell>
        </row>
      </sheetData>
      <sheetData sheetId="9">
        <row r="6">
          <cell r="A6">
            <v>1001</v>
          </cell>
        </row>
      </sheetData>
      <sheetData sheetId="10">
        <row r="6">
          <cell r="B6">
            <v>1001</v>
          </cell>
        </row>
      </sheetData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639A6-0EDD-4AE3-A8BF-7511C6D52720}">
  <dimension ref="A1:K164"/>
  <sheetViews>
    <sheetView showGridLines="0" tabSelected="1" zoomScaleNormal="100" workbookViewId="0">
      <pane ySplit="4" topLeftCell="A5" activePane="bottomLeft" state="frozen"/>
      <selection pane="bottomLeft" activeCell="A4" sqref="A4"/>
    </sheetView>
  </sheetViews>
  <sheetFormatPr defaultColWidth="9.140625" defaultRowHeight="12" x14ac:dyDescent="0.2"/>
  <cols>
    <col min="1" max="1" width="22.5703125" style="49" customWidth="1"/>
    <col min="2" max="2" width="6.5703125" style="49" bestFit="1" customWidth="1"/>
    <col min="3" max="3" width="12.42578125" style="50" bestFit="1" customWidth="1"/>
    <col min="4" max="4" width="11.42578125" style="51" bestFit="1" customWidth="1"/>
    <col min="5" max="5" width="12.42578125" style="51" bestFit="1" customWidth="1"/>
    <col min="6" max="6" width="11" style="14" bestFit="1" customWidth="1"/>
    <col min="7" max="8" width="12.42578125" style="14" bestFit="1" customWidth="1"/>
    <col min="9" max="9" width="10.140625" style="14" bestFit="1" customWidth="1"/>
    <col min="10" max="10" width="12.7109375" style="14" bestFit="1" customWidth="1"/>
    <col min="11" max="11" width="12.42578125" style="14" bestFit="1" customWidth="1"/>
    <col min="12" max="16384" width="9.140625" style="14"/>
  </cols>
  <sheetData>
    <row r="1" spans="1:11" s="3" customFormat="1" ht="18.75" x14ac:dyDescent="0.3">
      <c r="A1" s="1" t="s">
        <v>0</v>
      </c>
      <c r="B1" s="2"/>
      <c r="D1" s="4"/>
      <c r="I1" s="5"/>
    </row>
    <row r="2" spans="1:11" s="3" customFormat="1" ht="12.75" x14ac:dyDescent="0.2">
      <c r="A2" s="6" t="s">
        <v>1</v>
      </c>
      <c r="B2" s="2"/>
      <c r="D2" s="4"/>
      <c r="I2" s="5"/>
    </row>
    <row r="3" spans="1:11" s="3" customFormat="1" ht="12.75" x14ac:dyDescent="0.2">
      <c r="A3" s="7" t="s">
        <v>2</v>
      </c>
      <c r="B3" s="2"/>
      <c r="D3" s="8"/>
      <c r="H3" s="9"/>
      <c r="I3" s="5"/>
    </row>
    <row r="4" spans="1:11" ht="51" x14ac:dyDescent="0.2">
      <c r="A4" s="10" t="s">
        <v>3</v>
      </c>
      <c r="B4" s="11" t="s">
        <v>4</v>
      </c>
      <c r="C4" s="10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3" t="s">
        <v>11</v>
      </c>
      <c r="J4" s="12" t="s">
        <v>12</v>
      </c>
      <c r="K4" s="12" t="s">
        <v>13</v>
      </c>
    </row>
    <row r="5" spans="1:11" ht="12.75" x14ac:dyDescent="0.2">
      <c r="A5" s="15" t="s">
        <v>27</v>
      </c>
      <c r="B5" s="16">
        <v>6001</v>
      </c>
      <c r="C5" s="17">
        <v>29239964.519788399</v>
      </c>
      <c r="D5" s="18">
        <v>1309812.4700000002</v>
      </c>
      <c r="E5" s="18">
        <v>5189919</v>
      </c>
      <c r="F5" s="19">
        <v>0</v>
      </c>
      <c r="G5" s="20">
        <f>IF(((0.5*C5)-(0.5*D5)-(0.5*F5)-E5)&lt;0,0,ROUND((0.5*C5)-(0.5*D5)-(0.5*F5)-E5,0))</f>
        <v>8775157</v>
      </c>
      <c r="H5" s="18">
        <v>5442042</v>
      </c>
      <c r="I5" s="21">
        <v>0</v>
      </c>
      <c r="J5" s="20">
        <v>8523034</v>
      </c>
      <c r="K5" s="18">
        <f>J5+G5</f>
        <v>17298191</v>
      </c>
    </row>
    <row r="6" spans="1:11" ht="13.5" customHeight="1" x14ac:dyDescent="0.2">
      <c r="A6" s="15" t="s">
        <v>145</v>
      </c>
      <c r="B6" s="16">
        <v>58003</v>
      </c>
      <c r="C6" s="17">
        <v>1856203.3455232871</v>
      </c>
      <c r="D6" s="18">
        <v>447690.92000000004</v>
      </c>
      <c r="E6" s="18">
        <v>1062849</v>
      </c>
      <c r="F6" s="19">
        <v>0</v>
      </c>
      <c r="G6" s="20">
        <f>IF(((0.5*C6)-(0.5*D6)-(0.5*F6)-E6)&lt;0,0,ROUND((0.5*C6)-(0.5*D6)-(0.5*F6)-E6,0))</f>
        <v>0</v>
      </c>
      <c r="H6" s="18">
        <v>1117401</v>
      </c>
      <c r="I6" s="21">
        <v>0</v>
      </c>
      <c r="J6" s="20">
        <v>0</v>
      </c>
      <c r="K6" s="18">
        <f>J6+G6</f>
        <v>0</v>
      </c>
    </row>
    <row r="7" spans="1:11" ht="13.5" customHeight="1" x14ac:dyDescent="0.2">
      <c r="A7" s="15" t="s">
        <v>152</v>
      </c>
      <c r="B7" s="16">
        <v>61001</v>
      </c>
      <c r="C7" s="17">
        <v>2570818.2667486356</v>
      </c>
      <c r="D7" s="18">
        <v>169414.28</v>
      </c>
      <c r="E7" s="18">
        <v>456950</v>
      </c>
      <c r="F7" s="19">
        <v>0</v>
      </c>
      <c r="G7" s="20">
        <f>IF(((0.5*C7)-(0.5*D7)-(0.5*F7)-E7)&lt;0,0,ROUND((0.5*C7)-(0.5*D7)-(0.5*F7)-E7,0))</f>
        <v>743752</v>
      </c>
      <c r="H7" s="18">
        <v>492800</v>
      </c>
      <c r="I7" s="21">
        <v>0</v>
      </c>
      <c r="J7" s="20">
        <v>707902</v>
      </c>
      <c r="K7" s="18">
        <f>J7+G7</f>
        <v>1451654</v>
      </c>
    </row>
    <row r="8" spans="1:11" ht="13.5" customHeight="1" x14ac:dyDescent="0.2">
      <c r="A8" s="15" t="s">
        <v>36</v>
      </c>
      <c r="B8" s="16">
        <v>11001</v>
      </c>
      <c r="C8" s="17">
        <v>2393067.2244294826</v>
      </c>
      <c r="D8" s="18">
        <v>136913.62</v>
      </c>
      <c r="E8" s="18">
        <v>397317</v>
      </c>
      <c r="F8" s="19">
        <v>0</v>
      </c>
      <c r="G8" s="20">
        <f>IF(((0.5*C8)-(0.5*D8)-(0.5*F8)-E8)&lt;0,0,ROUND((0.5*C8)-(0.5*D8)-(0.5*F8)-E8,0))</f>
        <v>730760</v>
      </c>
      <c r="H8" s="18">
        <v>414525</v>
      </c>
      <c r="I8" s="21">
        <v>0</v>
      </c>
      <c r="J8" s="20">
        <v>713552</v>
      </c>
      <c r="K8" s="18">
        <f>J8+G8</f>
        <v>1444312</v>
      </c>
    </row>
    <row r="9" spans="1:11" ht="13.5" customHeight="1" x14ac:dyDescent="0.2">
      <c r="A9" s="15" t="s">
        <v>91</v>
      </c>
      <c r="B9" s="16">
        <v>38001</v>
      </c>
      <c r="C9" s="17">
        <v>2245864.6438593371</v>
      </c>
      <c r="D9" s="18">
        <v>113592.64000000001</v>
      </c>
      <c r="E9" s="18">
        <v>535058</v>
      </c>
      <c r="F9" s="19">
        <v>0</v>
      </c>
      <c r="G9" s="20">
        <f>IF(((0.5*C9)-(0.5*D9)-(0.5*F9)-E9)&lt;0,0,ROUND((0.5*C9)-(0.5*D9)-(0.5*F9)-E9,0))</f>
        <v>531078</v>
      </c>
      <c r="H9" s="18">
        <v>552697</v>
      </c>
      <c r="I9" s="21">
        <v>0</v>
      </c>
      <c r="J9" s="20">
        <v>513439</v>
      </c>
      <c r="K9" s="18">
        <f>J9+G9</f>
        <v>1044517</v>
      </c>
    </row>
    <row r="10" spans="1:11" ht="13.5" customHeight="1" x14ac:dyDescent="0.2">
      <c r="A10" s="15" t="s">
        <v>60</v>
      </c>
      <c r="B10" s="16">
        <v>21001</v>
      </c>
      <c r="C10" s="17">
        <v>1564237.5578465019</v>
      </c>
      <c r="D10" s="18">
        <v>86068.36</v>
      </c>
      <c r="E10" s="18">
        <v>195638</v>
      </c>
      <c r="F10" s="19">
        <v>0</v>
      </c>
      <c r="G10" s="20">
        <f>IF(((0.5*C10)-(0.5*D10)-(0.5*F10)-E10)&lt;0,0,ROUND((0.5*C10)-(0.5*D10)-(0.5*F10)-E10,0))</f>
        <v>543447</v>
      </c>
      <c r="H10" s="18">
        <v>198358</v>
      </c>
      <c r="I10" s="21">
        <v>0</v>
      </c>
      <c r="J10" s="20">
        <v>540727</v>
      </c>
      <c r="K10" s="18">
        <f>J10+G10</f>
        <v>1084174</v>
      </c>
    </row>
    <row r="11" spans="1:11" ht="13.5" customHeight="1" x14ac:dyDescent="0.2">
      <c r="A11" s="15" t="s">
        <v>20</v>
      </c>
      <c r="B11" s="16">
        <v>4001</v>
      </c>
      <c r="C11" s="17">
        <v>1760991.6630886688</v>
      </c>
      <c r="D11" s="18">
        <v>80474.63</v>
      </c>
      <c r="E11" s="18">
        <v>201968</v>
      </c>
      <c r="F11" s="19">
        <v>0</v>
      </c>
      <c r="G11" s="20">
        <f>IF(((0.5*C11)-(0.5*D11)-(0.5*F11)-E11)&lt;0,0,ROUND((0.5*C11)-(0.5*D11)-(0.5*F11)-E11,0))</f>
        <v>638291</v>
      </c>
      <c r="H11" s="18">
        <v>224686</v>
      </c>
      <c r="I11" s="21">
        <v>0</v>
      </c>
      <c r="J11" s="20">
        <v>615573</v>
      </c>
      <c r="K11" s="18">
        <f>J11+G11</f>
        <v>1253864</v>
      </c>
    </row>
    <row r="12" spans="1:11" ht="13.5" customHeight="1" x14ac:dyDescent="0.2">
      <c r="A12" s="15" t="s">
        <v>116</v>
      </c>
      <c r="B12" s="16">
        <v>49001</v>
      </c>
      <c r="C12" s="17">
        <v>3903761.9695273368</v>
      </c>
      <c r="D12" s="18">
        <v>165419.03999999998</v>
      </c>
      <c r="E12" s="18">
        <v>395997</v>
      </c>
      <c r="F12" s="19">
        <v>0</v>
      </c>
      <c r="G12" s="20">
        <f>IF(((0.5*C12)-(0.5*D12)-(0.5*F12)-E12)&lt;0,0,ROUND((0.5*C12)-(0.5*D12)-(0.5*F12)-E12,0))</f>
        <v>1473174</v>
      </c>
      <c r="H12" s="18">
        <v>439236</v>
      </c>
      <c r="I12" s="21">
        <v>0</v>
      </c>
      <c r="J12" s="20">
        <v>1429935</v>
      </c>
      <c r="K12" s="18">
        <f>J12+G12</f>
        <v>2903109</v>
      </c>
    </row>
    <row r="13" spans="1:11" ht="13.5" customHeight="1" x14ac:dyDescent="0.2">
      <c r="A13" s="15" t="s">
        <v>33</v>
      </c>
      <c r="B13" s="16">
        <v>9001</v>
      </c>
      <c r="C13" s="17">
        <v>8883837.8717365786</v>
      </c>
      <c r="D13" s="18">
        <v>278859.7</v>
      </c>
      <c r="E13" s="18">
        <v>1297393</v>
      </c>
      <c r="F13" s="19">
        <v>0</v>
      </c>
      <c r="G13" s="20">
        <f>IF(((0.5*C13)-(0.5*D13)-(0.5*F13)-E13)&lt;0,0,ROUND((0.5*C13)-(0.5*D13)-(0.5*F13)-E13,0))</f>
        <v>3005096</v>
      </c>
      <c r="H13" s="18">
        <v>1453250</v>
      </c>
      <c r="I13" s="21">
        <v>0</v>
      </c>
      <c r="J13" s="20">
        <v>2849239</v>
      </c>
      <c r="K13" s="18">
        <f>J13+G13</f>
        <v>5854335</v>
      </c>
    </row>
    <row r="14" spans="1:11" ht="13.5" customHeight="1" x14ac:dyDescent="0.2">
      <c r="A14" s="15" t="s">
        <v>19</v>
      </c>
      <c r="B14" s="16">
        <v>3001</v>
      </c>
      <c r="C14" s="17">
        <v>3329062.2550154426</v>
      </c>
      <c r="D14" s="18">
        <v>219839.44</v>
      </c>
      <c r="E14" s="18">
        <v>247228</v>
      </c>
      <c r="F14" s="19">
        <v>0</v>
      </c>
      <c r="G14" s="20">
        <f>IF(((0.5*C14)-(0.5*D14)-(0.5*F14)-E14)&lt;0,0,ROUND((0.5*C14)-(0.5*D14)-(0.5*F14)-E14,0))</f>
        <v>1307383</v>
      </c>
      <c r="H14" s="18">
        <v>252938</v>
      </c>
      <c r="I14" s="21">
        <v>0</v>
      </c>
      <c r="J14" s="20">
        <v>1301673</v>
      </c>
      <c r="K14" s="18">
        <f>J14+G14</f>
        <v>2609056</v>
      </c>
    </row>
    <row r="15" spans="1:11" ht="13.5" customHeight="1" x14ac:dyDescent="0.2">
      <c r="A15" s="15" t="s">
        <v>153</v>
      </c>
      <c r="B15" s="16">
        <v>61002</v>
      </c>
      <c r="C15" s="17">
        <v>4766661.4738014322</v>
      </c>
      <c r="D15" s="18">
        <v>214070.77999999997</v>
      </c>
      <c r="E15" s="18">
        <v>711425</v>
      </c>
      <c r="F15" s="19">
        <v>0</v>
      </c>
      <c r="G15" s="20">
        <f>IF(((0.5*C15)-(0.5*D15)-(0.5*F15)-E15)&lt;0,0,ROUND((0.5*C15)-(0.5*D15)-(0.5*F15)-E15,0))</f>
        <v>1564870</v>
      </c>
      <c r="H15" s="18">
        <v>780964</v>
      </c>
      <c r="I15" s="21">
        <v>0</v>
      </c>
      <c r="J15" s="20">
        <v>1495331</v>
      </c>
      <c r="K15" s="18">
        <f>J15+G15</f>
        <v>3060201</v>
      </c>
    </row>
    <row r="16" spans="1:11" ht="13.5" customHeight="1" x14ac:dyDescent="0.2">
      <c r="A16" s="15" t="s">
        <v>69</v>
      </c>
      <c r="B16" s="16">
        <v>25001</v>
      </c>
      <c r="C16" s="17">
        <v>615546.81882818998</v>
      </c>
      <c r="D16" s="18">
        <v>28399.630000000005</v>
      </c>
      <c r="E16" s="18">
        <v>259115</v>
      </c>
      <c r="F16" s="19">
        <v>0</v>
      </c>
      <c r="G16" s="20">
        <f>IF(((0.5*C16)-(0.5*D16)-(0.5*F16)-E16)&lt;0,0,ROUND((0.5*C16)-(0.5*D16)-(0.5*F16)-E16,0))</f>
        <v>34459</v>
      </c>
      <c r="H16" s="18">
        <v>276571</v>
      </c>
      <c r="I16" s="21">
        <v>0</v>
      </c>
      <c r="J16" s="20">
        <v>17003</v>
      </c>
      <c r="K16" s="18">
        <f>J16+G16</f>
        <v>51462</v>
      </c>
    </row>
    <row r="17" spans="1:11" ht="13.5" customHeight="1" x14ac:dyDescent="0.2">
      <c r="A17" s="15" t="s">
        <v>130</v>
      </c>
      <c r="B17" s="16">
        <v>52001</v>
      </c>
      <c r="C17" s="17">
        <v>1126284.3144504989</v>
      </c>
      <c r="D17" s="18">
        <v>127167.65</v>
      </c>
      <c r="E17" s="18">
        <v>280064</v>
      </c>
      <c r="F17" s="19">
        <v>0</v>
      </c>
      <c r="G17" s="20">
        <f>IF(((0.5*C17)-(0.5*D17)-(0.5*F17)-E17)&lt;0,0,ROUND((0.5*C17)-(0.5*D17)-(0.5*F17)-E17,0))</f>
        <v>219494</v>
      </c>
      <c r="H17" s="18">
        <v>273389</v>
      </c>
      <c r="I17" s="21">
        <v>0</v>
      </c>
      <c r="J17" s="20">
        <v>226169</v>
      </c>
      <c r="K17" s="18">
        <f>J17+G17</f>
        <v>445663</v>
      </c>
    </row>
    <row r="18" spans="1:11" ht="13.5" customHeight="1" x14ac:dyDescent="0.2">
      <c r="A18" s="15" t="s">
        <v>21</v>
      </c>
      <c r="B18" s="16">
        <v>4002</v>
      </c>
      <c r="C18" s="17">
        <v>3787744.288077936</v>
      </c>
      <c r="D18" s="18">
        <v>232444.22999999998</v>
      </c>
      <c r="E18" s="18">
        <v>531280</v>
      </c>
      <c r="F18" s="19">
        <v>0</v>
      </c>
      <c r="G18" s="20">
        <f>IF(((0.5*C18)-(0.5*D18)-(0.5*F18)-E18)&lt;0,0,ROUND((0.5*C18)-(0.5*D18)-(0.5*F18)-E18,0))</f>
        <v>1246370</v>
      </c>
      <c r="H18" s="18">
        <v>584922</v>
      </c>
      <c r="I18" s="21">
        <v>0</v>
      </c>
      <c r="J18" s="20">
        <v>1192728</v>
      </c>
      <c r="K18" s="18">
        <f>J18+G18</f>
        <v>2439098</v>
      </c>
    </row>
    <row r="19" spans="1:11" ht="13.5" customHeight="1" x14ac:dyDescent="0.2">
      <c r="A19" s="15" t="s">
        <v>62</v>
      </c>
      <c r="B19" s="16">
        <v>22001</v>
      </c>
      <c r="C19" s="17">
        <v>931638.42849671992</v>
      </c>
      <c r="D19" s="18">
        <v>96499.79</v>
      </c>
      <c r="E19" s="18">
        <v>249421</v>
      </c>
      <c r="F19" s="19">
        <v>0</v>
      </c>
      <c r="G19" s="20">
        <f>IF(((0.5*C19)-(0.5*D19)-(0.5*F19)-E19)&lt;0,0,ROUND((0.5*C19)-(0.5*D19)-(0.5*F19)-E19,0))</f>
        <v>168148</v>
      </c>
      <c r="H19" s="18">
        <v>253074</v>
      </c>
      <c r="I19" s="21">
        <v>0</v>
      </c>
      <c r="J19" s="20">
        <v>164495</v>
      </c>
      <c r="K19" s="18">
        <f>J19+G19</f>
        <v>332643</v>
      </c>
    </row>
    <row r="20" spans="1:11" ht="13.5" customHeight="1" x14ac:dyDescent="0.2">
      <c r="A20" s="15" t="s">
        <v>117</v>
      </c>
      <c r="B20" s="16">
        <v>49002</v>
      </c>
      <c r="C20" s="17">
        <v>33256830.073251478</v>
      </c>
      <c r="D20" s="18">
        <v>1846477.26</v>
      </c>
      <c r="E20" s="18">
        <v>4870818</v>
      </c>
      <c r="F20" s="19">
        <v>0</v>
      </c>
      <c r="G20" s="20">
        <f>IF(((0.5*C20)-(0.5*D20)-(0.5*F20)-E20)&lt;0,0,ROUND((0.5*C20)-(0.5*D20)-(0.5*F20)-E20,0))</f>
        <v>10834358</v>
      </c>
      <c r="H20" s="18">
        <v>5655889</v>
      </c>
      <c r="I20" s="21">
        <v>0</v>
      </c>
      <c r="J20" s="20">
        <v>10049287</v>
      </c>
      <c r="K20" s="18">
        <f>J20+G20</f>
        <v>20883645</v>
      </c>
    </row>
    <row r="21" spans="1:11" ht="13.5" customHeight="1" x14ac:dyDescent="0.2">
      <c r="A21" s="15" t="s">
        <v>80</v>
      </c>
      <c r="B21" s="16">
        <v>30003</v>
      </c>
      <c r="C21" s="17">
        <v>2525804.4084688555</v>
      </c>
      <c r="D21" s="18">
        <v>119783.56000000001</v>
      </c>
      <c r="E21" s="18">
        <v>434480</v>
      </c>
      <c r="F21" s="19">
        <v>0</v>
      </c>
      <c r="G21" s="20">
        <f>IF(((0.5*C21)-(0.5*D21)-(0.5*F21)-E21)&lt;0,0,ROUND((0.5*C21)-(0.5*D21)-(0.5*F21)-E21,0))</f>
        <v>768530</v>
      </c>
      <c r="H21" s="18">
        <v>438944</v>
      </c>
      <c r="I21" s="21">
        <v>0</v>
      </c>
      <c r="J21" s="20">
        <v>764066</v>
      </c>
      <c r="K21" s="18">
        <f>J21+G21</f>
        <v>1532596</v>
      </c>
    </row>
    <row r="22" spans="1:11" ht="13.5" customHeight="1" x14ac:dyDescent="0.2">
      <c r="A22" s="15" t="s">
        <v>110</v>
      </c>
      <c r="B22" s="16">
        <v>45004</v>
      </c>
      <c r="C22" s="17">
        <v>3418370.7158658141</v>
      </c>
      <c r="D22" s="18">
        <v>327489.98</v>
      </c>
      <c r="E22" s="18">
        <v>965757</v>
      </c>
      <c r="F22" s="19">
        <v>0</v>
      </c>
      <c r="G22" s="20">
        <f>IF(((0.5*C22)-(0.5*D22)-(0.5*F22)-E22)&lt;0,0,ROUND((0.5*C22)-(0.5*D22)-(0.5*F22)-E22,0))</f>
        <v>579683</v>
      </c>
      <c r="H22" s="18">
        <v>953797</v>
      </c>
      <c r="I22" s="21">
        <v>0</v>
      </c>
      <c r="J22" s="20">
        <v>591643</v>
      </c>
      <c r="K22" s="18">
        <f>J22+G22</f>
        <v>1171326</v>
      </c>
    </row>
    <row r="23" spans="1:11" ht="13.5" customHeight="1" x14ac:dyDescent="0.2">
      <c r="A23" s="15" t="s">
        <v>23</v>
      </c>
      <c r="B23" s="16">
        <v>5001</v>
      </c>
      <c r="C23" s="17">
        <v>23062642.751834266</v>
      </c>
      <c r="D23" s="18">
        <v>1159784.56</v>
      </c>
      <c r="E23" s="18">
        <v>4151314</v>
      </c>
      <c r="F23" s="19">
        <v>0</v>
      </c>
      <c r="G23" s="20">
        <f>IF(((0.5*C23)-(0.5*D23)-(0.5*F23)-E23)&lt;0,0,ROUND((0.5*C23)-(0.5*D23)-(0.5*F23)-E23,0))</f>
        <v>6800115</v>
      </c>
      <c r="H23" s="18">
        <v>4306451</v>
      </c>
      <c r="I23" s="21">
        <v>0</v>
      </c>
      <c r="J23" s="20">
        <v>6644978</v>
      </c>
      <c r="K23" s="18">
        <f>J23+G23</f>
        <v>13445093</v>
      </c>
    </row>
    <row r="24" spans="1:11" ht="13.5" customHeight="1" x14ac:dyDescent="0.2">
      <c r="A24" s="15" t="s">
        <v>71</v>
      </c>
      <c r="B24" s="16">
        <v>26002</v>
      </c>
      <c r="C24" s="17">
        <v>1819468.4554807812</v>
      </c>
      <c r="D24" s="18">
        <v>101534.74</v>
      </c>
      <c r="E24" s="18">
        <v>219604</v>
      </c>
      <c r="F24" s="19">
        <v>0</v>
      </c>
      <c r="G24" s="20">
        <f>IF(((0.5*C24)-(0.5*D24)-(0.5*F24)-E24)&lt;0,0,ROUND((0.5*C24)-(0.5*D24)-(0.5*F24)-E24,0))</f>
        <v>639363</v>
      </c>
      <c r="H24" s="18">
        <v>238415</v>
      </c>
      <c r="I24" s="21">
        <v>0</v>
      </c>
      <c r="J24" s="20">
        <v>620552</v>
      </c>
      <c r="K24" s="18">
        <f>J24+G24</f>
        <v>1259915</v>
      </c>
    </row>
    <row r="25" spans="1:11" ht="13.5" customHeight="1" x14ac:dyDescent="0.2">
      <c r="A25" s="15" t="s">
        <v>105</v>
      </c>
      <c r="B25" s="16">
        <v>43001</v>
      </c>
      <c r="C25" s="17">
        <v>2206485.1360702957</v>
      </c>
      <c r="D25" s="18">
        <v>83544.02</v>
      </c>
      <c r="E25" s="18">
        <v>272198</v>
      </c>
      <c r="F25" s="19">
        <v>0</v>
      </c>
      <c r="G25" s="20">
        <f>IF(((0.5*C25)-(0.5*D25)-(0.5*F25)-E25)&lt;0,0,ROUND((0.5*C25)-(0.5*D25)-(0.5*F25)-E25,0))</f>
        <v>789273</v>
      </c>
      <c r="H25" s="18">
        <v>280802</v>
      </c>
      <c r="I25" s="21">
        <v>0</v>
      </c>
      <c r="J25" s="20">
        <v>780669</v>
      </c>
      <c r="K25" s="18">
        <f>J25+G25</f>
        <v>1569942</v>
      </c>
    </row>
    <row r="26" spans="1:11" ht="13.5" customHeight="1" x14ac:dyDescent="0.2">
      <c r="A26" s="15" t="s">
        <v>100</v>
      </c>
      <c r="B26" s="16">
        <v>41001</v>
      </c>
      <c r="C26" s="17">
        <v>5865448.9872341901</v>
      </c>
      <c r="D26" s="18">
        <v>259320.52000000002</v>
      </c>
      <c r="E26" s="18">
        <v>1138332</v>
      </c>
      <c r="F26" s="19">
        <v>0</v>
      </c>
      <c r="G26" s="20">
        <f>IF(((0.5*C26)-(0.5*D26)-(0.5*F26)-E26)&lt;0,0,ROUND((0.5*C26)-(0.5*D26)-(0.5*F26)-E26,0))</f>
        <v>1664732</v>
      </c>
      <c r="H26" s="18">
        <v>1329956</v>
      </c>
      <c r="I26" s="21">
        <v>0</v>
      </c>
      <c r="J26" s="20">
        <v>1473108</v>
      </c>
      <c r="K26" s="18">
        <f>J26+G26</f>
        <v>3137840</v>
      </c>
    </row>
    <row r="27" spans="1:11" ht="13.5" customHeight="1" x14ac:dyDescent="0.2">
      <c r="A27" s="15" t="s">
        <v>75</v>
      </c>
      <c r="B27" s="16">
        <v>28001</v>
      </c>
      <c r="C27" s="17">
        <v>2573353.0498113362</v>
      </c>
      <c r="D27" s="18">
        <v>115279.06999999999</v>
      </c>
      <c r="E27" s="18">
        <v>316630</v>
      </c>
      <c r="F27" s="19">
        <v>0</v>
      </c>
      <c r="G27" s="20">
        <f>IF(((0.5*C27)-(0.5*D27)-(0.5*F27)-E27)&lt;0,0,ROUND((0.5*C27)-(0.5*D27)-(0.5*F27)-E27,0))</f>
        <v>912407</v>
      </c>
      <c r="H27" s="18">
        <v>337090</v>
      </c>
      <c r="I27" s="21">
        <v>0</v>
      </c>
      <c r="J27" s="20">
        <v>891947</v>
      </c>
      <c r="K27" s="18">
        <f>J27+G27</f>
        <v>1804354</v>
      </c>
    </row>
    <row r="28" spans="1:11" ht="13.5" customHeight="1" x14ac:dyDescent="0.2">
      <c r="A28" s="15" t="s">
        <v>148</v>
      </c>
      <c r="B28" s="16">
        <v>60001</v>
      </c>
      <c r="C28" s="17">
        <v>2233352.6961372448</v>
      </c>
      <c r="D28" s="18">
        <v>92503.56</v>
      </c>
      <c r="E28" s="18">
        <v>295716</v>
      </c>
      <c r="F28" s="19">
        <v>0</v>
      </c>
      <c r="G28" s="20">
        <f>IF(((0.5*C28)-(0.5*D28)-(0.5*F28)-E28)&lt;0,0,ROUND((0.5*C28)-(0.5*D28)-(0.5*F28)-E28,0))</f>
        <v>774709</v>
      </c>
      <c r="H28" s="18">
        <v>341915</v>
      </c>
      <c r="I28" s="21">
        <v>0</v>
      </c>
      <c r="J28" s="20">
        <v>728510</v>
      </c>
      <c r="K28" s="18">
        <f>J28+G28</f>
        <v>1503219</v>
      </c>
    </row>
    <row r="29" spans="1:11" ht="13.5" customHeight="1" x14ac:dyDescent="0.2">
      <c r="A29" s="15" t="s">
        <v>31</v>
      </c>
      <c r="B29" s="16">
        <v>7001</v>
      </c>
      <c r="C29" s="17">
        <v>5694639.8941861996</v>
      </c>
      <c r="D29" s="18">
        <v>455027.50000000006</v>
      </c>
      <c r="E29" s="18">
        <v>941654</v>
      </c>
      <c r="F29" s="19">
        <v>0</v>
      </c>
      <c r="G29" s="20">
        <f>IF(((0.5*C29)-(0.5*D29)-(0.5*F29)-E29)&lt;0,0,ROUND((0.5*C29)-(0.5*D29)-(0.5*F29)-E29,0))</f>
        <v>1678152</v>
      </c>
      <c r="H29" s="18">
        <v>959745</v>
      </c>
      <c r="I29" s="21">
        <v>0</v>
      </c>
      <c r="J29" s="20">
        <v>1660061</v>
      </c>
      <c r="K29" s="18">
        <f>J29+G29</f>
        <v>3338213</v>
      </c>
    </row>
    <row r="30" spans="1:11" ht="13.5" customHeight="1" x14ac:dyDescent="0.2">
      <c r="A30" s="15" t="s">
        <v>94</v>
      </c>
      <c r="B30" s="16">
        <v>39001</v>
      </c>
      <c r="C30" s="17">
        <v>3766925.8530109758</v>
      </c>
      <c r="D30" s="18">
        <v>311236.79000000004</v>
      </c>
      <c r="E30" s="18">
        <v>652603</v>
      </c>
      <c r="F30" s="19">
        <v>0</v>
      </c>
      <c r="G30" s="20">
        <f>IF(((0.5*C30)-(0.5*D30)-(0.5*F30)-E30)&lt;0,0,ROUND((0.5*C30)-(0.5*D30)-(0.5*F30)-E30,0))</f>
        <v>1075242</v>
      </c>
      <c r="H30" s="18">
        <v>709263</v>
      </c>
      <c r="I30" s="21">
        <v>0</v>
      </c>
      <c r="J30" s="20">
        <v>1018582</v>
      </c>
      <c r="K30" s="18">
        <f>J30+G30</f>
        <v>2093824</v>
      </c>
    </row>
    <row r="31" spans="1:11" ht="13.5" customHeight="1" x14ac:dyDescent="0.2">
      <c r="A31" s="15" t="s">
        <v>39</v>
      </c>
      <c r="B31" s="16">
        <v>12002</v>
      </c>
      <c r="C31" s="17">
        <v>3377638.9357467955</v>
      </c>
      <c r="D31" s="18">
        <v>297392.93000000011</v>
      </c>
      <c r="E31" s="18">
        <v>912778</v>
      </c>
      <c r="F31" s="19">
        <v>0</v>
      </c>
      <c r="G31" s="20">
        <f>IF(((0.5*C31)-(0.5*D31)-(0.5*F31)-E31)&lt;0,0,ROUND((0.5*C31)-(0.5*D31)-(0.5*F31)-E31,0))</f>
        <v>627345</v>
      </c>
      <c r="H31" s="18">
        <v>1015849</v>
      </c>
      <c r="I31" s="21">
        <v>0</v>
      </c>
      <c r="J31" s="20">
        <v>524274</v>
      </c>
      <c r="K31" s="18">
        <f>J31+G31</f>
        <v>1151619</v>
      </c>
    </row>
    <row r="32" spans="1:11" ht="13.5" customHeight="1" x14ac:dyDescent="0.2">
      <c r="A32" s="15" t="s">
        <v>124</v>
      </c>
      <c r="B32" s="16">
        <v>50005</v>
      </c>
      <c r="C32" s="17">
        <v>2313143.3584250752</v>
      </c>
      <c r="D32" s="18">
        <v>118539.28000000001</v>
      </c>
      <c r="E32" s="18">
        <v>294867</v>
      </c>
      <c r="F32" s="19">
        <v>0</v>
      </c>
      <c r="G32" s="20">
        <f>IF(((0.5*C32)-(0.5*D32)-(0.5*F32)-E32)&lt;0,0,ROUND((0.5*C32)-(0.5*D32)-(0.5*F32)-E32,0))</f>
        <v>802435</v>
      </c>
      <c r="H32" s="18">
        <v>314834</v>
      </c>
      <c r="I32" s="21">
        <v>0</v>
      </c>
      <c r="J32" s="20">
        <v>782468</v>
      </c>
      <c r="K32" s="18">
        <f>J32+G32</f>
        <v>1584903</v>
      </c>
    </row>
    <row r="33" spans="1:11" ht="13.5" customHeight="1" x14ac:dyDescent="0.2">
      <c r="A33" s="15" t="s">
        <v>147</v>
      </c>
      <c r="B33" s="16">
        <v>59003</v>
      </c>
      <c r="C33" s="17">
        <v>1360025.7416001223</v>
      </c>
      <c r="D33" s="18">
        <v>95706.300000000017</v>
      </c>
      <c r="E33" s="18">
        <v>270530</v>
      </c>
      <c r="F33" s="19">
        <v>0</v>
      </c>
      <c r="G33" s="20">
        <f>IF(((0.5*C33)-(0.5*D33)-(0.5*F33)-E33)&lt;0,0,ROUND((0.5*C33)-(0.5*D33)-(0.5*F33)-E33,0))</f>
        <v>361630</v>
      </c>
      <c r="H33" s="18">
        <v>277461</v>
      </c>
      <c r="I33" s="21">
        <v>0</v>
      </c>
      <c r="J33" s="20">
        <v>354699</v>
      </c>
      <c r="K33" s="18">
        <f>J33+G33</f>
        <v>716329</v>
      </c>
    </row>
    <row r="34" spans="1:11" ht="13.5" customHeight="1" x14ac:dyDescent="0.2">
      <c r="A34" s="15" t="s">
        <v>61</v>
      </c>
      <c r="B34" s="16">
        <v>21003</v>
      </c>
      <c r="C34" s="17">
        <v>2001652.151267552</v>
      </c>
      <c r="D34" s="18">
        <v>169958.51</v>
      </c>
      <c r="E34" s="18">
        <v>455031</v>
      </c>
      <c r="F34" s="19">
        <v>0</v>
      </c>
      <c r="G34" s="20">
        <f>IF(((0.5*C34)-(0.5*D34)-(0.5*F34)-E34)&lt;0,0,ROUND((0.5*C34)-(0.5*D34)-(0.5*F34)-E34,0))</f>
        <v>460816</v>
      </c>
      <c r="H34" s="18">
        <v>462769</v>
      </c>
      <c r="I34" s="21">
        <v>0</v>
      </c>
      <c r="J34" s="20">
        <v>453078</v>
      </c>
      <c r="K34" s="18">
        <f>J34+G34</f>
        <v>913894</v>
      </c>
    </row>
    <row r="35" spans="1:11" ht="13.5" customHeight="1" x14ac:dyDescent="0.2">
      <c r="A35" s="15" t="s">
        <v>50</v>
      </c>
      <c r="B35" s="16">
        <v>16001</v>
      </c>
      <c r="C35" s="17">
        <v>6083532.392481545</v>
      </c>
      <c r="D35" s="18">
        <v>473261.04000000004</v>
      </c>
      <c r="E35" s="18">
        <v>2706118</v>
      </c>
      <c r="F35" s="19">
        <v>0</v>
      </c>
      <c r="G35" s="20">
        <f>IF(((0.5*C35)-(0.5*D35)-(0.5*F35)-E35)&lt;0,0,ROUND((0.5*C35)-(0.5*D35)-(0.5*F35)-E35,0))</f>
        <v>99018</v>
      </c>
      <c r="H35" s="18">
        <v>3351409</v>
      </c>
      <c r="I35" s="21">
        <v>0</v>
      </c>
      <c r="J35" s="20">
        <v>0</v>
      </c>
      <c r="K35" s="18">
        <f>J35+G35</f>
        <v>99018</v>
      </c>
    </row>
    <row r="36" spans="1:11" ht="13.5" customHeight="1" x14ac:dyDescent="0.2">
      <c r="A36" s="15" t="s">
        <v>155</v>
      </c>
      <c r="B36" s="16">
        <v>61008</v>
      </c>
      <c r="C36" s="17">
        <v>9319445.3826608323</v>
      </c>
      <c r="D36" s="18">
        <v>378618.69</v>
      </c>
      <c r="E36" s="18">
        <v>2200529</v>
      </c>
      <c r="F36" s="19">
        <v>0</v>
      </c>
      <c r="G36" s="20">
        <f>IF(((0.5*C36)-(0.5*D36)-(0.5*F36)-E36)&lt;0,0,ROUND((0.5*C36)-(0.5*D36)-(0.5*F36)-E36,0))</f>
        <v>2269884</v>
      </c>
      <c r="H36" s="18">
        <v>2299483</v>
      </c>
      <c r="I36" s="21">
        <v>0</v>
      </c>
      <c r="J36" s="20">
        <v>2170930</v>
      </c>
      <c r="K36" s="18">
        <f>J36+G36</f>
        <v>4440814</v>
      </c>
    </row>
    <row r="37" spans="1:11" ht="13.5" customHeight="1" x14ac:dyDescent="0.2">
      <c r="A37" s="15" t="s">
        <v>92</v>
      </c>
      <c r="B37" s="16">
        <v>38002</v>
      </c>
      <c r="C37" s="17">
        <v>2425312.2020831141</v>
      </c>
      <c r="D37" s="18">
        <v>107109.01999999999</v>
      </c>
      <c r="E37" s="18">
        <v>559811</v>
      </c>
      <c r="F37" s="19">
        <v>0</v>
      </c>
      <c r="G37" s="20">
        <f>IF(((0.5*C37)-(0.5*D37)-(0.5*F37)-E37)&lt;0,0,ROUND((0.5*C37)-(0.5*D37)-(0.5*F37)-E37,0))</f>
        <v>599291</v>
      </c>
      <c r="H37" s="18">
        <v>581897</v>
      </c>
      <c r="I37" s="21">
        <v>0</v>
      </c>
      <c r="J37" s="20">
        <v>577205</v>
      </c>
      <c r="K37" s="18">
        <f>J37+G37</f>
        <v>1176496</v>
      </c>
    </row>
    <row r="38" spans="1:11" ht="13.5" customHeight="1" x14ac:dyDescent="0.2">
      <c r="A38" s="15" t="s">
        <v>118</v>
      </c>
      <c r="B38" s="16">
        <v>49003</v>
      </c>
      <c r="C38" s="17">
        <v>6596133.1649608482</v>
      </c>
      <c r="D38" s="18">
        <v>481884.32</v>
      </c>
      <c r="E38" s="18">
        <v>1071042</v>
      </c>
      <c r="F38" s="19">
        <v>0</v>
      </c>
      <c r="G38" s="20">
        <f>IF(((0.5*C38)-(0.5*D38)-(0.5*F38)-E38)&lt;0,0,ROUND((0.5*C38)-(0.5*D38)-(0.5*F38)-E38,0))</f>
        <v>1986082</v>
      </c>
      <c r="H38" s="18">
        <v>1159565</v>
      </c>
      <c r="I38" s="21">
        <v>0</v>
      </c>
      <c r="J38" s="20">
        <v>1897559</v>
      </c>
      <c r="K38" s="18">
        <f>J38+G38</f>
        <v>3883641</v>
      </c>
    </row>
    <row r="39" spans="1:11" ht="13.5" customHeight="1" x14ac:dyDescent="0.2">
      <c r="A39" s="15" t="s">
        <v>26</v>
      </c>
      <c r="B39" s="16">
        <v>5006</v>
      </c>
      <c r="C39" s="17">
        <v>3005464.2386785718</v>
      </c>
      <c r="D39" s="18">
        <v>625658.81000000006</v>
      </c>
      <c r="E39" s="18">
        <v>665655</v>
      </c>
      <c r="F39" s="19">
        <v>0</v>
      </c>
      <c r="G39" s="20">
        <f>IF(((0.5*C39)-(0.5*D39)-(0.5*F39)-E39)&lt;0,0,ROUND((0.5*C39)-(0.5*D39)-(0.5*F39)-E39,0))</f>
        <v>524248</v>
      </c>
      <c r="H39" s="18">
        <v>586366</v>
      </c>
      <c r="I39" s="21">
        <v>0</v>
      </c>
      <c r="J39" s="20">
        <v>603537</v>
      </c>
      <c r="K39" s="18">
        <f>J39+G39</f>
        <v>1127785</v>
      </c>
    </row>
    <row r="40" spans="1:11" ht="13.5" customHeight="1" x14ac:dyDescent="0.2">
      <c r="A40" s="15" t="s">
        <v>57</v>
      </c>
      <c r="B40" s="16">
        <v>19004</v>
      </c>
      <c r="C40" s="17">
        <v>3557738.7989441487</v>
      </c>
      <c r="D40" s="18">
        <v>359575.25</v>
      </c>
      <c r="E40" s="18">
        <v>907890</v>
      </c>
      <c r="F40" s="19">
        <v>0</v>
      </c>
      <c r="G40" s="20">
        <f>IF(((0.5*C40)-(0.5*D40)-(0.5*F40)-E40)&lt;0,0,ROUND((0.5*C40)-(0.5*D40)-(0.5*F40)-E40,0))</f>
        <v>691192</v>
      </c>
      <c r="H40" s="18">
        <v>908327</v>
      </c>
      <c r="I40" s="21">
        <v>0</v>
      </c>
      <c r="J40" s="20">
        <v>690755</v>
      </c>
      <c r="K40" s="18">
        <f>J40+G40</f>
        <v>1381947</v>
      </c>
    </row>
    <row r="41" spans="1:11" ht="13.5" customHeight="1" x14ac:dyDescent="0.2">
      <c r="A41" s="15" t="s">
        <v>140</v>
      </c>
      <c r="B41" s="16">
        <v>56002</v>
      </c>
      <c r="C41" s="17">
        <v>1218616.3372747274</v>
      </c>
      <c r="D41" s="18">
        <v>99826.44</v>
      </c>
      <c r="E41" s="18">
        <v>428486</v>
      </c>
      <c r="F41" s="19">
        <v>0</v>
      </c>
      <c r="G41" s="20">
        <f>IF(((0.5*C41)-(0.5*D41)-(0.5*F41)-E41)&lt;0,0,ROUND((0.5*C41)-(0.5*D41)-(0.5*F41)-E41,0))</f>
        <v>130909</v>
      </c>
      <c r="H41" s="18">
        <v>422574</v>
      </c>
      <c r="I41" s="21">
        <v>0</v>
      </c>
      <c r="J41" s="20">
        <v>136821</v>
      </c>
      <c r="K41" s="18">
        <f>J41+G41</f>
        <v>267730</v>
      </c>
    </row>
    <row r="42" spans="1:11" ht="13.5" customHeight="1" x14ac:dyDescent="0.2">
      <c r="A42" s="15" t="s">
        <v>125</v>
      </c>
      <c r="B42" s="16">
        <v>51001</v>
      </c>
      <c r="C42" s="17">
        <v>18315013.320214983</v>
      </c>
      <c r="D42" s="18">
        <v>389094.33</v>
      </c>
      <c r="E42" s="18">
        <v>1631565</v>
      </c>
      <c r="F42" s="19">
        <v>0</v>
      </c>
      <c r="G42" s="20">
        <f>IF(((0.5*C42)-(0.5*D42)-(0.5*F42)-E42)&lt;0,0,ROUND((0.5*C42)-(0.5*D42)-(0.5*F42)-E42,0))</f>
        <v>7331394</v>
      </c>
      <c r="H42" s="18">
        <v>1621664</v>
      </c>
      <c r="I42" s="21">
        <v>0</v>
      </c>
      <c r="J42" s="20">
        <v>7341295</v>
      </c>
      <c r="K42" s="18">
        <f>J42+G42</f>
        <v>14672689</v>
      </c>
    </row>
    <row r="43" spans="1:11" ht="13.5" customHeight="1" x14ac:dyDescent="0.2">
      <c r="A43" s="15" t="s">
        <v>160</v>
      </c>
      <c r="B43" s="16">
        <v>64002</v>
      </c>
      <c r="C43" s="17">
        <v>2829498.0393038737</v>
      </c>
      <c r="D43" s="18">
        <v>183015.03</v>
      </c>
      <c r="E43" s="18">
        <v>176499</v>
      </c>
      <c r="F43" s="19">
        <v>0</v>
      </c>
      <c r="G43" s="20">
        <f>IF(((0.5*C43)-(0.5*D43)-(0.5*F43)-E43)&lt;0,0,ROUND((0.5*C43)-(0.5*D43)-(0.5*F43)-E43,0))</f>
        <v>1146743</v>
      </c>
      <c r="H43" s="18">
        <v>173728</v>
      </c>
      <c r="I43" s="21">
        <v>0</v>
      </c>
      <c r="J43" s="20">
        <v>1149514</v>
      </c>
      <c r="K43" s="18">
        <f>J43+G43</f>
        <v>2296257</v>
      </c>
    </row>
    <row r="44" spans="1:11" ht="13.5" customHeight="1" x14ac:dyDescent="0.2">
      <c r="A44" s="15" t="s">
        <v>58</v>
      </c>
      <c r="B44" s="16">
        <v>20001</v>
      </c>
      <c r="C44" s="17">
        <v>2758288.8272916959</v>
      </c>
      <c r="D44" s="18">
        <v>124880.76000000001</v>
      </c>
      <c r="E44" s="18">
        <v>212255</v>
      </c>
      <c r="F44" s="19">
        <v>0</v>
      </c>
      <c r="G44" s="20">
        <f>IF(((0.5*C44)-(0.5*D44)-(0.5*F44)-E44)&lt;0,0,ROUND((0.5*C44)-(0.5*D44)-(0.5*F44)-E44,0))</f>
        <v>1104449</v>
      </c>
      <c r="H44" s="18">
        <v>215142</v>
      </c>
      <c r="I44" s="21">
        <v>0</v>
      </c>
      <c r="J44" s="20">
        <v>1101562</v>
      </c>
      <c r="K44" s="18">
        <f>J44+G44</f>
        <v>2206011</v>
      </c>
    </row>
    <row r="45" spans="1:11" ht="13.5" customHeight="1" x14ac:dyDescent="0.2">
      <c r="A45" s="15" t="s">
        <v>65</v>
      </c>
      <c r="B45" s="16">
        <v>23001</v>
      </c>
      <c r="C45" s="17">
        <v>1223607.2574273883</v>
      </c>
      <c r="D45" s="18">
        <v>65110.289999999994</v>
      </c>
      <c r="E45" s="18">
        <v>393843</v>
      </c>
      <c r="F45" s="19">
        <v>0</v>
      </c>
      <c r="G45" s="20">
        <f>IF(((0.5*C45)-(0.5*D45)-(0.5*F45)-E45)&lt;0,0,ROUND((0.5*C45)-(0.5*D45)-(0.5*F45)-E45,0))</f>
        <v>185405</v>
      </c>
      <c r="H45" s="18">
        <v>440399</v>
      </c>
      <c r="I45" s="21">
        <v>0</v>
      </c>
      <c r="J45" s="20">
        <v>138849</v>
      </c>
      <c r="K45" s="18">
        <f>J45+G45</f>
        <v>324254</v>
      </c>
    </row>
    <row r="46" spans="1:11" ht="13.5" customHeight="1" x14ac:dyDescent="0.2">
      <c r="A46" s="15" t="s">
        <v>63</v>
      </c>
      <c r="B46" s="16">
        <v>22005</v>
      </c>
      <c r="C46" s="17">
        <v>1095922.8835218111</v>
      </c>
      <c r="D46" s="18">
        <v>101746.21</v>
      </c>
      <c r="E46" s="18">
        <v>529422</v>
      </c>
      <c r="F46" s="19">
        <v>0</v>
      </c>
      <c r="G46" s="20">
        <f>IF(((0.5*C46)-(0.5*D46)-(0.5*F46)-E46)&lt;0,0,ROUND((0.5*C46)-(0.5*D46)-(0.5*F46)-E46,0))</f>
        <v>0</v>
      </c>
      <c r="H46" s="18">
        <v>529964</v>
      </c>
      <c r="I46" s="21">
        <v>0</v>
      </c>
      <c r="J46" s="20">
        <v>0</v>
      </c>
      <c r="K46" s="18">
        <f>J46+G46</f>
        <v>0</v>
      </c>
    </row>
    <row r="47" spans="1:11" ht="13.5" customHeight="1" x14ac:dyDescent="0.2">
      <c r="A47" s="15" t="s">
        <v>51</v>
      </c>
      <c r="B47" s="16">
        <v>16002</v>
      </c>
      <c r="C47" s="17">
        <v>83182.002544349991</v>
      </c>
      <c r="D47" s="18">
        <v>6102.74</v>
      </c>
      <c r="E47" s="18">
        <v>120541</v>
      </c>
      <c r="F47" s="19">
        <v>0</v>
      </c>
      <c r="G47" s="20">
        <f>IF(((0.5*C47)-(0.5*D47)-(0.5*F47)-E47)&lt;0,0,ROUND((0.5*C47)-(0.5*D47)-(0.5*F47)-E47,0))</f>
        <v>0</v>
      </c>
      <c r="H47" s="18">
        <v>173466</v>
      </c>
      <c r="I47" s="21">
        <v>0</v>
      </c>
      <c r="J47" s="20">
        <v>0</v>
      </c>
      <c r="K47" s="18">
        <f>J47+G47</f>
        <v>0</v>
      </c>
    </row>
    <row r="48" spans="1:11" ht="13.5" customHeight="1" x14ac:dyDescent="0.2">
      <c r="A48" s="15" t="s">
        <v>154</v>
      </c>
      <c r="B48" s="16">
        <v>61007</v>
      </c>
      <c r="C48" s="17">
        <v>4568355.5797357019</v>
      </c>
      <c r="D48" s="18">
        <v>245556.38000000003</v>
      </c>
      <c r="E48" s="18">
        <v>742362</v>
      </c>
      <c r="F48" s="19">
        <v>0</v>
      </c>
      <c r="G48" s="20">
        <f>IF(((0.5*C48)-(0.5*D48)-(0.5*F48)-E48)&lt;0,0,ROUND((0.5*C48)-(0.5*D48)-(0.5*F48)-E48,0))</f>
        <v>1419038</v>
      </c>
      <c r="H48" s="18">
        <v>792857</v>
      </c>
      <c r="I48" s="21">
        <v>0</v>
      </c>
      <c r="J48" s="20">
        <v>1368543</v>
      </c>
      <c r="K48" s="18">
        <f>J48+G48</f>
        <v>2787581</v>
      </c>
    </row>
    <row r="49" spans="1:11" ht="13.5" customHeight="1" x14ac:dyDescent="0.2">
      <c r="A49" s="15" t="s">
        <v>24</v>
      </c>
      <c r="B49" s="16">
        <v>5003</v>
      </c>
      <c r="C49" s="17">
        <v>2789343.4259677958</v>
      </c>
      <c r="D49" s="18">
        <v>312653.55</v>
      </c>
      <c r="E49" s="18">
        <v>894229</v>
      </c>
      <c r="F49" s="19">
        <v>0</v>
      </c>
      <c r="G49" s="20">
        <f>IF(((0.5*C49)-(0.5*D49)-(0.5*F49)-E49)&lt;0,0,ROUND((0.5*C49)-(0.5*D49)-(0.5*F49)-E49,0))</f>
        <v>344116</v>
      </c>
      <c r="H49" s="18">
        <v>859419</v>
      </c>
      <c r="I49" s="21">
        <v>0</v>
      </c>
      <c r="J49" s="20">
        <v>378926</v>
      </c>
      <c r="K49" s="18">
        <f>J49+G49</f>
        <v>723042</v>
      </c>
    </row>
    <row r="50" spans="1:11" ht="13.5" customHeight="1" x14ac:dyDescent="0.2">
      <c r="A50" s="15" t="s">
        <v>76</v>
      </c>
      <c r="B50" s="16">
        <v>28002</v>
      </c>
      <c r="C50" s="17">
        <v>2154520.2926388867</v>
      </c>
      <c r="D50" s="18">
        <v>153917.20000000001</v>
      </c>
      <c r="E50" s="18">
        <v>576032</v>
      </c>
      <c r="F50" s="19">
        <v>0</v>
      </c>
      <c r="G50" s="20">
        <f>IF(((0.5*C50)-(0.5*D50)-(0.5*F50)-E50)&lt;0,0,ROUND((0.5*C50)-(0.5*D50)-(0.5*F50)-E50,0))</f>
        <v>424270</v>
      </c>
      <c r="H50" s="18">
        <v>623727</v>
      </c>
      <c r="I50" s="21">
        <v>0</v>
      </c>
      <c r="J50" s="20">
        <v>376575</v>
      </c>
      <c r="K50" s="18">
        <f>J50+G50</f>
        <v>800845</v>
      </c>
    </row>
    <row r="51" spans="1:11" ht="13.5" customHeight="1" x14ac:dyDescent="0.2">
      <c r="A51" s="15" t="s">
        <v>52</v>
      </c>
      <c r="B51" s="16">
        <v>17001</v>
      </c>
      <c r="C51" s="17">
        <v>2153766.3413279601</v>
      </c>
      <c r="D51" s="18">
        <v>55055.960000000006</v>
      </c>
      <c r="E51" s="18">
        <v>156975</v>
      </c>
      <c r="F51" s="19">
        <v>0</v>
      </c>
      <c r="G51" s="20">
        <f>IF(((0.5*C51)-(0.5*D51)-(0.5*F51)-E51)&lt;0,0,ROUND((0.5*C51)-(0.5*D51)-(0.5*F51)-E51,0))</f>
        <v>892380</v>
      </c>
      <c r="H51" s="18">
        <v>168812</v>
      </c>
      <c r="I51" s="21">
        <v>0</v>
      </c>
      <c r="J51" s="20">
        <v>880543</v>
      </c>
      <c r="K51" s="18">
        <f>J51+G51</f>
        <v>1772923</v>
      </c>
    </row>
    <row r="52" spans="1:11" ht="13.5" customHeight="1" x14ac:dyDescent="0.2">
      <c r="A52" s="15" t="s">
        <v>108</v>
      </c>
      <c r="B52" s="16">
        <v>44001</v>
      </c>
      <c r="C52" s="17">
        <v>1261039.1585723457</v>
      </c>
      <c r="D52" s="18">
        <v>90422.199999999983</v>
      </c>
      <c r="E52" s="18">
        <v>490044</v>
      </c>
      <c r="F52" s="19">
        <v>0</v>
      </c>
      <c r="G52" s="20">
        <f>IF(((0.5*C52)-(0.5*D52)-(0.5*F52)-E52)&lt;0,0,ROUND((0.5*C52)-(0.5*D52)-(0.5*F52)-E52,0))</f>
        <v>95264</v>
      </c>
      <c r="H52" s="18">
        <v>488824</v>
      </c>
      <c r="I52" s="21">
        <v>0</v>
      </c>
      <c r="J52" s="20">
        <v>96484</v>
      </c>
      <c r="K52" s="18">
        <f>J52+G52</f>
        <v>191748</v>
      </c>
    </row>
    <row r="53" spans="1:11" ht="13.5" customHeight="1" x14ac:dyDescent="0.2">
      <c r="A53" s="15" t="s">
        <v>113</v>
      </c>
      <c r="B53" s="16">
        <v>46002</v>
      </c>
      <c r="C53" s="17">
        <v>1530548.8468160401</v>
      </c>
      <c r="D53" s="18">
        <v>71068.47</v>
      </c>
      <c r="E53" s="18">
        <v>138496</v>
      </c>
      <c r="F53" s="19">
        <v>0</v>
      </c>
      <c r="G53" s="20">
        <f>IF(((0.5*C53)-(0.5*D53)-(0.5*F53)-E53)&lt;0,0,ROUND((0.5*C53)-(0.5*D53)-(0.5*F53)-E53,0))</f>
        <v>591244</v>
      </c>
      <c r="H53" s="18">
        <v>141203</v>
      </c>
      <c r="I53" s="21">
        <v>0</v>
      </c>
      <c r="J53" s="20">
        <v>588537</v>
      </c>
      <c r="K53" s="18">
        <f>J53+G53</f>
        <v>1179781</v>
      </c>
    </row>
    <row r="54" spans="1:11" ht="13.5" customHeight="1" x14ac:dyDescent="0.2">
      <c r="A54" s="15" t="s">
        <v>68</v>
      </c>
      <c r="B54" s="16">
        <v>24004</v>
      </c>
      <c r="C54" s="17">
        <v>2814089.4420088571</v>
      </c>
      <c r="D54" s="18">
        <v>175333.17</v>
      </c>
      <c r="E54" s="18">
        <v>739017</v>
      </c>
      <c r="F54" s="19">
        <v>0</v>
      </c>
      <c r="G54" s="20">
        <f>IF(((0.5*C54)-(0.5*D54)-(0.5*F54)-E54)&lt;0,0,ROUND((0.5*C54)-(0.5*D54)-(0.5*F54)-E54,0))</f>
        <v>580361</v>
      </c>
      <c r="H54" s="18">
        <v>737296</v>
      </c>
      <c r="I54" s="21">
        <v>0</v>
      </c>
      <c r="J54" s="20">
        <v>582082</v>
      </c>
      <c r="K54" s="18">
        <f>J54+G54</f>
        <v>1162443</v>
      </c>
    </row>
    <row r="55" spans="1:11" ht="13.5" customHeight="1" x14ac:dyDescent="0.2">
      <c r="A55" s="15" t="s">
        <v>123</v>
      </c>
      <c r="B55" s="16">
        <v>50003</v>
      </c>
      <c r="C55" s="17">
        <v>4812178.6655937005</v>
      </c>
      <c r="D55" s="18">
        <v>226436.81</v>
      </c>
      <c r="E55" s="18">
        <v>556413</v>
      </c>
      <c r="F55" s="19">
        <v>0</v>
      </c>
      <c r="G55" s="20">
        <f>IF(((0.5*C55)-(0.5*D55)-(0.5*F55)-E55)&lt;0,0,ROUND((0.5*C55)-(0.5*D55)-(0.5*F55)-E55,0))</f>
        <v>1736458</v>
      </c>
      <c r="H55" s="18">
        <v>587007</v>
      </c>
      <c r="I55" s="21">
        <v>0</v>
      </c>
      <c r="J55" s="20">
        <v>1705864</v>
      </c>
      <c r="K55" s="18">
        <f>J55+G55</f>
        <v>3442322</v>
      </c>
    </row>
    <row r="56" spans="1:11" ht="13.5" customHeight="1" x14ac:dyDescent="0.2">
      <c r="A56" s="15" t="s">
        <v>43</v>
      </c>
      <c r="B56" s="16">
        <v>14001</v>
      </c>
      <c r="C56" s="17">
        <v>2288378.3653769484</v>
      </c>
      <c r="D56" s="18">
        <v>89318.55</v>
      </c>
      <c r="E56" s="18">
        <v>134895</v>
      </c>
      <c r="F56" s="19">
        <v>0</v>
      </c>
      <c r="G56" s="20">
        <f>IF(((0.5*C56)-(0.5*D56)-(0.5*F56)-E56)&lt;0,0,ROUND((0.5*C56)-(0.5*D56)-(0.5*F56)-E56,0))</f>
        <v>964635</v>
      </c>
      <c r="H56" s="18">
        <v>140201</v>
      </c>
      <c r="I56" s="21">
        <v>0</v>
      </c>
      <c r="J56" s="20">
        <v>959329</v>
      </c>
      <c r="K56" s="18">
        <f>J56+G56</f>
        <v>1923964</v>
      </c>
    </row>
    <row r="57" spans="1:11" ht="13.5" customHeight="1" x14ac:dyDescent="0.2">
      <c r="A57" s="15" t="s">
        <v>28</v>
      </c>
      <c r="B57" s="16">
        <v>6002</v>
      </c>
      <c r="C57" s="17">
        <v>1430730.44376282</v>
      </c>
      <c r="D57" s="18">
        <v>101404.31</v>
      </c>
      <c r="E57" s="18">
        <v>331945</v>
      </c>
      <c r="F57" s="19">
        <v>0</v>
      </c>
      <c r="G57" s="20">
        <f>IF(((0.5*C57)-(0.5*D57)-(0.5*F57)-E57)&lt;0,0,ROUND((0.5*C57)-(0.5*D57)-(0.5*F57)-E57,0))</f>
        <v>332718</v>
      </c>
      <c r="H57" s="18">
        <v>329623</v>
      </c>
      <c r="I57" s="21">
        <v>0</v>
      </c>
      <c r="J57" s="20">
        <v>335040</v>
      </c>
      <c r="K57" s="18">
        <f>J57+G57</f>
        <v>667758</v>
      </c>
    </row>
    <row r="58" spans="1:11" ht="13.5" customHeight="1" x14ac:dyDescent="0.2">
      <c r="A58" s="15" t="s">
        <v>83</v>
      </c>
      <c r="B58" s="16">
        <v>33001</v>
      </c>
      <c r="C58" s="17">
        <v>3066914.3824348627</v>
      </c>
      <c r="D58" s="18">
        <v>205552.03999999998</v>
      </c>
      <c r="E58" s="18">
        <v>504026</v>
      </c>
      <c r="F58" s="19">
        <v>0</v>
      </c>
      <c r="G58" s="20">
        <f>IF(((0.5*C58)-(0.5*D58)-(0.5*F58)-E58)&lt;0,0,ROUND((0.5*C58)-(0.5*D58)-(0.5*F58)-E58,0))</f>
        <v>926655</v>
      </c>
      <c r="H58" s="18">
        <v>547843</v>
      </c>
      <c r="I58" s="21">
        <v>0</v>
      </c>
      <c r="J58" s="20">
        <v>882838</v>
      </c>
      <c r="K58" s="18">
        <f>J58+G58</f>
        <v>1809493</v>
      </c>
    </row>
    <row r="59" spans="1:11" ht="13.5" customHeight="1" x14ac:dyDescent="0.2">
      <c r="A59" s="15" t="s">
        <v>119</v>
      </c>
      <c r="B59" s="16">
        <v>49004</v>
      </c>
      <c r="C59" s="17">
        <v>3208139.4006369114</v>
      </c>
      <c r="D59" s="18">
        <v>270392.37</v>
      </c>
      <c r="E59" s="18">
        <v>505452</v>
      </c>
      <c r="F59" s="19">
        <v>0</v>
      </c>
      <c r="G59" s="20">
        <f>IF(((0.5*C59)-(0.5*D59)-(0.5*F59)-E59)&lt;0,0,ROUND((0.5*C59)-(0.5*D59)-(0.5*F59)-E59,0))</f>
        <v>963422</v>
      </c>
      <c r="H59" s="18">
        <v>547283</v>
      </c>
      <c r="I59" s="21">
        <v>0</v>
      </c>
      <c r="J59" s="20">
        <v>921591</v>
      </c>
      <c r="K59" s="18">
        <f>J59+G59</f>
        <v>1885013</v>
      </c>
    </row>
    <row r="60" spans="1:11" ht="13.5" customHeight="1" x14ac:dyDescent="0.2">
      <c r="A60" s="15" t="s">
        <v>158</v>
      </c>
      <c r="B60" s="16">
        <v>63001</v>
      </c>
      <c r="C60" s="17">
        <v>2098068.3192895013</v>
      </c>
      <c r="D60" s="18">
        <v>73405.070000000007</v>
      </c>
      <c r="E60" s="18">
        <v>147656</v>
      </c>
      <c r="F60" s="19">
        <v>0</v>
      </c>
      <c r="G60" s="20">
        <f>IF(((0.5*C60)-(0.5*D60)-(0.5*F60)-E60)&lt;0,0,ROUND((0.5*C60)-(0.5*D60)-(0.5*F60)-E60,0))</f>
        <v>864676</v>
      </c>
      <c r="H60" s="18">
        <v>153104</v>
      </c>
      <c r="I60" s="21">
        <v>0</v>
      </c>
      <c r="J60" s="20">
        <v>859228</v>
      </c>
      <c r="K60" s="18">
        <f>J60+G60</f>
        <v>1723904</v>
      </c>
    </row>
    <row r="61" spans="1:11" ht="13.5" customHeight="1" x14ac:dyDescent="0.2">
      <c r="A61" s="15" t="s">
        <v>132</v>
      </c>
      <c r="B61" s="16">
        <v>53001</v>
      </c>
      <c r="C61" s="17">
        <v>1769289.5826004562</v>
      </c>
      <c r="D61" s="18">
        <v>133476.93</v>
      </c>
      <c r="E61" s="18">
        <v>319642</v>
      </c>
      <c r="F61" s="19">
        <v>0</v>
      </c>
      <c r="G61" s="20">
        <f>IF(((0.5*C61)-(0.5*D61)-(0.5*F61)-E61)&lt;0,0,ROUND((0.5*C61)-(0.5*D61)-(0.5*F61)-E61,0))</f>
        <v>498264</v>
      </c>
      <c r="H61" s="18">
        <v>339813</v>
      </c>
      <c r="I61" s="21">
        <v>0</v>
      </c>
      <c r="J61" s="20">
        <v>478093</v>
      </c>
      <c r="K61" s="18">
        <f>J61+G61</f>
        <v>976357</v>
      </c>
    </row>
    <row r="62" spans="1:11" ht="13.5" customHeight="1" x14ac:dyDescent="0.2">
      <c r="A62" s="15" t="s">
        <v>72</v>
      </c>
      <c r="B62" s="16">
        <v>26004</v>
      </c>
      <c r="C62" s="17">
        <v>2933665.0875899894</v>
      </c>
      <c r="D62" s="18">
        <v>191737.96000000002</v>
      </c>
      <c r="E62" s="18">
        <v>394220</v>
      </c>
      <c r="F62" s="19">
        <v>0</v>
      </c>
      <c r="G62" s="20">
        <f>IF(((0.5*C62)-(0.5*D62)-(0.5*F62)-E62)&lt;0,0,ROUND((0.5*C62)-(0.5*D62)-(0.5*F62)-E62,0))</f>
        <v>976744</v>
      </c>
      <c r="H62" s="18">
        <v>431846</v>
      </c>
      <c r="I62" s="21">
        <v>0</v>
      </c>
      <c r="J62" s="20">
        <v>939118</v>
      </c>
      <c r="K62" s="18">
        <f>J62+G62</f>
        <v>1915862</v>
      </c>
    </row>
    <row r="63" spans="1:11" ht="13.5" customHeight="1" x14ac:dyDescent="0.2">
      <c r="A63" s="15" t="s">
        <v>30</v>
      </c>
      <c r="B63" s="16">
        <v>6006</v>
      </c>
      <c r="C63" s="17">
        <v>3945179.6274683164</v>
      </c>
      <c r="D63" s="18">
        <v>941322.07000000007</v>
      </c>
      <c r="E63" s="18">
        <v>1488625</v>
      </c>
      <c r="F63" s="19">
        <v>0</v>
      </c>
      <c r="G63" s="20">
        <f>IF(((0.5*C63)-(0.5*D63)-(0.5*F63)-E63)&lt;0,0,ROUND((0.5*C63)-(0.5*D63)-(0.5*F63)-E63,0))</f>
        <v>13304</v>
      </c>
      <c r="H63" s="18">
        <v>1470187</v>
      </c>
      <c r="I63" s="21">
        <v>0</v>
      </c>
      <c r="J63" s="20">
        <v>31742</v>
      </c>
      <c r="K63" s="18">
        <f>J63+G63</f>
        <v>45046</v>
      </c>
    </row>
    <row r="64" spans="1:11" ht="13.5" customHeight="1" x14ac:dyDescent="0.2">
      <c r="A64" s="15" t="s">
        <v>74</v>
      </c>
      <c r="B64" s="16">
        <v>27001</v>
      </c>
      <c r="C64" s="17">
        <v>2473514.0545340981</v>
      </c>
      <c r="D64" s="18">
        <v>220199.22999999998</v>
      </c>
      <c r="E64" s="18">
        <v>490607</v>
      </c>
      <c r="F64" s="19">
        <v>0</v>
      </c>
      <c r="G64" s="20">
        <f>IF(((0.5*C64)-(0.5*D64)-(0.5*F64)-E64)&lt;0,0,ROUND((0.5*C64)-(0.5*D64)-(0.5*F64)-E64,0))</f>
        <v>636050</v>
      </c>
      <c r="H64" s="18">
        <v>481944</v>
      </c>
      <c r="I64" s="21">
        <v>0</v>
      </c>
      <c r="J64" s="20">
        <v>644713</v>
      </c>
      <c r="K64" s="18">
        <f>J64+G64</f>
        <v>1280763</v>
      </c>
    </row>
    <row r="65" spans="1:11" ht="13.5" customHeight="1" x14ac:dyDescent="0.2">
      <c r="A65" s="15" t="s">
        <v>77</v>
      </c>
      <c r="B65" s="16">
        <v>28003</v>
      </c>
      <c r="C65" s="17">
        <v>5593091.3054800583</v>
      </c>
      <c r="D65" s="18">
        <v>293349.94</v>
      </c>
      <c r="E65" s="18">
        <v>954769</v>
      </c>
      <c r="F65" s="19">
        <v>0</v>
      </c>
      <c r="G65" s="20">
        <f>IF(((0.5*C65)-(0.5*D65)-(0.5*F65)-E65)&lt;0,0,ROUND((0.5*C65)-(0.5*D65)-(0.5*F65)-E65,0))</f>
        <v>1695102</v>
      </c>
      <c r="H65" s="18">
        <v>1071898</v>
      </c>
      <c r="I65" s="21">
        <v>0</v>
      </c>
      <c r="J65" s="20">
        <v>1577973</v>
      </c>
      <c r="K65" s="18">
        <f>J65+G65</f>
        <v>3273075</v>
      </c>
    </row>
    <row r="66" spans="1:11" ht="13.5" customHeight="1" x14ac:dyDescent="0.2">
      <c r="A66" s="15" t="s">
        <v>79</v>
      </c>
      <c r="B66" s="16">
        <v>30001</v>
      </c>
      <c r="C66" s="17">
        <v>2898554.9345986382</v>
      </c>
      <c r="D66" s="18">
        <v>142799.06</v>
      </c>
      <c r="E66" s="18">
        <v>413828</v>
      </c>
      <c r="F66" s="19">
        <v>0</v>
      </c>
      <c r="G66" s="20">
        <f>IF(((0.5*C66)-(0.5*D66)-(0.5*F66)-E66)&lt;0,0,ROUND((0.5*C66)-(0.5*D66)-(0.5*F66)-E66,0))</f>
        <v>964050</v>
      </c>
      <c r="H66" s="18">
        <v>423229</v>
      </c>
      <c r="I66" s="21">
        <v>0</v>
      </c>
      <c r="J66" s="20">
        <v>954649</v>
      </c>
      <c r="K66" s="18">
        <f>J66+G66</f>
        <v>1918699</v>
      </c>
    </row>
    <row r="67" spans="1:11" ht="13.5" customHeight="1" x14ac:dyDescent="0.2">
      <c r="A67" s="15" t="s">
        <v>81</v>
      </c>
      <c r="B67" s="16">
        <v>31001</v>
      </c>
      <c r="C67" s="17">
        <v>1835740.7458063446</v>
      </c>
      <c r="D67" s="18">
        <v>227973.41</v>
      </c>
      <c r="E67" s="18">
        <v>408145</v>
      </c>
      <c r="F67" s="19">
        <v>0</v>
      </c>
      <c r="G67" s="20">
        <f>IF(((0.5*C67)-(0.5*D67)-(0.5*F67)-E67)&lt;0,0,ROUND((0.5*C67)-(0.5*D67)-(0.5*F67)-E67,0))</f>
        <v>395739</v>
      </c>
      <c r="H67" s="18">
        <v>424497</v>
      </c>
      <c r="I67" s="21">
        <v>0</v>
      </c>
      <c r="J67" s="20">
        <v>379387</v>
      </c>
      <c r="K67" s="18">
        <f>J67+G67</f>
        <v>775126</v>
      </c>
    </row>
    <row r="68" spans="1:11" ht="13.5" customHeight="1" x14ac:dyDescent="0.2">
      <c r="A68" s="15" t="s">
        <v>101</v>
      </c>
      <c r="B68" s="16">
        <v>41002</v>
      </c>
      <c r="C68" s="17">
        <v>39481172.959640101</v>
      </c>
      <c r="D68" s="18">
        <v>1130454.76</v>
      </c>
      <c r="E68" s="18">
        <v>6983878</v>
      </c>
      <c r="F68" s="19">
        <v>0</v>
      </c>
      <c r="G68" s="20">
        <f>IF(((0.5*C68)-(0.5*D68)-(0.5*F68)-E68)&lt;0,0,ROUND((0.5*C68)-(0.5*D68)-(0.5*F68)-E68,0))</f>
        <v>12191481</v>
      </c>
      <c r="H68" s="18">
        <v>8179633</v>
      </c>
      <c r="I68" s="21">
        <v>0</v>
      </c>
      <c r="J68" s="20">
        <v>10995726</v>
      </c>
      <c r="K68" s="18">
        <f>J68+G68</f>
        <v>23187207</v>
      </c>
    </row>
    <row r="69" spans="1:11" ht="13.5" customHeight="1" x14ac:dyDescent="0.2">
      <c r="A69" s="15" t="s">
        <v>44</v>
      </c>
      <c r="B69" s="16">
        <v>14002</v>
      </c>
      <c r="C69" s="17">
        <v>1522230.6465616047</v>
      </c>
      <c r="D69" s="18">
        <v>64052.36</v>
      </c>
      <c r="E69" s="18">
        <v>119091</v>
      </c>
      <c r="F69" s="19">
        <v>0</v>
      </c>
      <c r="G69" s="20">
        <f>IF(((0.5*C69)-(0.5*D69)-(0.5*F69)-E69)&lt;0,0,ROUND((0.5*C69)-(0.5*D69)-(0.5*F69)-E69,0))</f>
        <v>609998</v>
      </c>
      <c r="H69" s="18">
        <v>123395</v>
      </c>
      <c r="I69" s="21">
        <v>0</v>
      </c>
      <c r="J69" s="20">
        <v>605694</v>
      </c>
      <c r="K69" s="18">
        <f>J69+G69</f>
        <v>1215692</v>
      </c>
    </row>
    <row r="70" spans="1:11" ht="13.5" customHeight="1" x14ac:dyDescent="0.2">
      <c r="A70" s="15" t="s">
        <v>35</v>
      </c>
      <c r="B70" s="16">
        <v>10001</v>
      </c>
      <c r="C70" s="17">
        <v>1166627.5856845088</v>
      </c>
      <c r="D70" s="18">
        <v>71971.91</v>
      </c>
      <c r="E70" s="18">
        <v>327427</v>
      </c>
      <c r="F70" s="19">
        <v>0</v>
      </c>
      <c r="G70" s="20">
        <f>IF(((0.5*C70)-(0.5*D70)-(0.5*F70)-E70)&lt;0,0,ROUND((0.5*C70)-(0.5*D70)-(0.5*F70)-E70,0))</f>
        <v>219901</v>
      </c>
      <c r="H70" s="18">
        <v>328384</v>
      </c>
      <c r="I70" s="21">
        <v>0</v>
      </c>
      <c r="J70" s="20">
        <v>218944</v>
      </c>
      <c r="K70" s="18">
        <f>J70+G70</f>
        <v>438845</v>
      </c>
    </row>
    <row r="71" spans="1:11" ht="13.5" customHeight="1" x14ac:dyDescent="0.2">
      <c r="A71" s="15" t="s">
        <v>87</v>
      </c>
      <c r="B71" s="16">
        <v>34002</v>
      </c>
      <c r="C71" s="17">
        <v>1771802.4071366189</v>
      </c>
      <c r="D71" s="18">
        <v>198277.48</v>
      </c>
      <c r="E71" s="18">
        <v>684723</v>
      </c>
      <c r="F71" s="19">
        <v>0</v>
      </c>
      <c r="G71" s="20">
        <f>IF(((0.5*C71)-(0.5*D71)-(0.5*F71)-E71)&lt;0,0,ROUND((0.5*C71)-(0.5*D71)-(0.5*F71)-E71,0))</f>
        <v>102039</v>
      </c>
      <c r="H71" s="18">
        <v>686732</v>
      </c>
      <c r="I71" s="21">
        <v>0</v>
      </c>
      <c r="J71" s="20">
        <v>100030</v>
      </c>
      <c r="K71" s="18">
        <f>J71+G71</f>
        <v>202069</v>
      </c>
    </row>
    <row r="72" spans="1:11" ht="13.5" customHeight="1" x14ac:dyDescent="0.2">
      <c r="A72" s="15" t="s">
        <v>126</v>
      </c>
      <c r="B72" s="16">
        <v>51002</v>
      </c>
      <c r="C72" s="17">
        <v>3452668.1418631133</v>
      </c>
      <c r="D72" s="18">
        <v>153802.34</v>
      </c>
      <c r="E72" s="18">
        <v>1565180</v>
      </c>
      <c r="F72" s="19">
        <v>0</v>
      </c>
      <c r="G72" s="20">
        <f>IF(((0.5*C72)-(0.5*D72)-(0.5*F72)-E72)&lt;0,0,ROUND((0.5*C72)-(0.5*D72)-(0.5*F72)-E72,0))</f>
        <v>84253</v>
      </c>
      <c r="H72" s="18">
        <v>1834836</v>
      </c>
      <c r="I72" s="21">
        <v>0</v>
      </c>
      <c r="J72" s="20">
        <v>0</v>
      </c>
      <c r="K72" s="18">
        <f>J72+G72</f>
        <v>84253</v>
      </c>
    </row>
    <row r="73" spans="1:11" ht="13.5" customHeight="1" x14ac:dyDescent="0.2">
      <c r="A73" s="15" t="s">
        <v>142</v>
      </c>
      <c r="B73" s="16">
        <v>56006</v>
      </c>
      <c r="C73" s="17">
        <v>1864737.1438901071</v>
      </c>
      <c r="D73" s="18">
        <v>130807.2</v>
      </c>
      <c r="E73" s="18">
        <v>678954</v>
      </c>
      <c r="F73" s="19">
        <v>0</v>
      </c>
      <c r="G73" s="20">
        <f>IF(((0.5*C73)-(0.5*D73)-(0.5*F73)-E73)&lt;0,0,ROUND((0.5*C73)-(0.5*D73)-(0.5*F73)-E73,0))</f>
        <v>188011</v>
      </c>
      <c r="H73" s="18">
        <v>646422</v>
      </c>
      <c r="I73" s="21">
        <v>0</v>
      </c>
      <c r="J73" s="20">
        <v>220543</v>
      </c>
      <c r="K73" s="18">
        <f>J73+G73</f>
        <v>408554</v>
      </c>
    </row>
    <row r="74" spans="1:11" ht="13.5" customHeight="1" x14ac:dyDescent="0.2">
      <c r="A74" s="15" t="s">
        <v>66</v>
      </c>
      <c r="B74" s="16">
        <v>23002</v>
      </c>
      <c r="C74" s="17">
        <v>5025923.1393316621</v>
      </c>
      <c r="D74" s="18">
        <v>379805.93000000005</v>
      </c>
      <c r="E74" s="18">
        <v>1128371</v>
      </c>
      <c r="F74" s="19">
        <v>0</v>
      </c>
      <c r="G74" s="20">
        <f>IF(((0.5*C74)-(0.5*D74)-(0.5*F74)-E74)&lt;0,0,ROUND((0.5*C74)-(0.5*D74)-(0.5*F74)-E74,0))</f>
        <v>1194688</v>
      </c>
      <c r="H74" s="18">
        <v>1370362</v>
      </c>
      <c r="I74" s="21">
        <v>0</v>
      </c>
      <c r="J74" s="20">
        <v>952697</v>
      </c>
      <c r="K74" s="18">
        <f>J74+G74</f>
        <v>2147385</v>
      </c>
    </row>
    <row r="75" spans="1:11" ht="13.5" customHeight="1" x14ac:dyDescent="0.2">
      <c r="A75" s="22" t="s">
        <v>133</v>
      </c>
      <c r="B75" s="23">
        <v>53002</v>
      </c>
      <c r="C75" s="24">
        <v>700802.73714285716</v>
      </c>
      <c r="D75" s="25">
        <v>113588.63999999998</v>
      </c>
      <c r="E75" s="25">
        <v>483245</v>
      </c>
      <c r="F75" s="26">
        <v>0</v>
      </c>
      <c r="G75" s="27">
        <f>IF(((0.5*C75)-(0.5*D75)-(0.5*F75)-E75)&lt;0,0,ROUND((0.5*C75)-(0.5*D75)-(0.5*F75)-E75,0))</f>
        <v>0</v>
      </c>
      <c r="H75" s="25">
        <v>484737</v>
      </c>
      <c r="I75" s="28">
        <v>0</v>
      </c>
      <c r="J75" s="27">
        <v>0</v>
      </c>
      <c r="K75" s="25">
        <f>J75+G75</f>
        <v>0</v>
      </c>
    </row>
    <row r="76" spans="1:11" ht="13.5" customHeight="1" x14ac:dyDescent="0.2">
      <c r="A76" s="15" t="s">
        <v>115</v>
      </c>
      <c r="B76" s="16">
        <v>48003</v>
      </c>
      <c r="C76" s="17">
        <v>2684639.7164027928</v>
      </c>
      <c r="D76" s="18">
        <v>415070.12</v>
      </c>
      <c r="E76" s="18">
        <v>762841</v>
      </c>
      <c r="F76" s="19">
        <v>0</v>
      </c>
      <c r="G76" s="20">
        <f>IF(((0.5*C76)-(0.5*D76)-(0.5*F76)-E76)&lt;0,0,ROUND((0.5*C76)-(0.5*D76)-(0.5*F76)-E76,0))</f>
        <v>371944</v>
      </c>
      <c r="H76" s="18">
        <v>765901</v>
      </c>
      <c r="I76" s="21">
        <v>0</v>
      </c>
      <c r="J76" s="20">
        <v>368884</v>
      </c>
      <c r="K76" s="18">
        <f>J76+G76</f>
        <v>740828</v>
      </c>
    </row>
    <row r="77" spans="1:11" ht="13.5" customHeight="1" x14ac:dyDescent="0.2">
      <c r="A77" s="15" t="s">
        <v>16</v>
      </c>
      <c r="B77" s="16">
        <v>2002</v>
      </c>
      <c r="C77" s="17">
        <v>20769348.095702846</v>
      </c>
      <c r="D77" s="18">
        <v>670351.58999999985</v>
      </c>
      <c r="E77" s="18">
        <v>2331410</v>
      </c>
      <c r="F77" s="19">
        <v>0</v>
      </c>
      <c r="G77" s="20">
        <f>IF(((0.5*C77)-(0.5*D77)-(0.5*F77)-E77)&lt;0,0,ROUND((0.5*C77)-(0.5*D77)-(0.5*F77)-E77,0))</f>
        <v>7718088</v>
      </c>
      <c r="H77" s="18">
        <v>2424114</v>
      </c>
      <c r="I77" s="21">
        <v>0</v>
      </c>
      <c r="J77" s="20">
        <v>7625384</v>
      </c>
      <c r="K77" s="18">
        <f>J77+G77</f>
        <v>15343472</v>
      </c>
    </row>
    <row r="78" spans="1:11" ht="13.5" customHeight="1" x14ac:dyDescent="0.2">
      <c r="A78" s="15" t="s">
        <v>64</v>
      </c>
      <c r="B78" s="16">
        <v>22006</v>
      </c>
      <c r="C78" s="17">
        <v>3191154.4179590046</v>
      </c>
      <c r="D78" s="18">
        <v>477330.35</v>
      </c>
      <c r="E78" s="18">
        <v>917324</v>
      </c>
      <c r="F78" s="19">
        <v>0</v>
      </c>
      <c r="G78" s="20">
        <f>IF(((0.5*C78)-(0.5*D78)-(0.5*F78)-E78)&lt;0,0,ROUND((0.5*C78)-(0.5*D78)-(0.5*F78)-E78,0))</f>
        <v>439588</v>
      </c>
      <c r="H78" s="18">
        <v>1010401</v>
      </c>
      <c r="I78" s="21">
        <v>0</v>
      </c>
      <c r="J78" s="20">
        <v>346511</v>
      </c>
      <c r="K78" s="18">
        <f>J78+G78</f>
        <v>786099</v>
      </c>
    </row>
    <row r="79" spans="1:11" ht="13.5" customHeight="1" x14ac:dyDescent="0.2">
      <c r="A79" s="15" t="s">
        <v>42</v>
      </c>
      <c r="B79" s="16">
        <v>13003</v>
      </c>
      <c r="C79" s="17">
        <v>2239016.5120011135</v>
      </c>
      <c r="D79" s="18">
        <v>162920.33000000002</v>
      </c>
      <c r="E79" s="18">
        <v>476674</v>
      </c>
      <c r="F79" s="19">
        <v>0</v>
      </c>
      <c r="G79" s="20">
        <f>IF(((0.5*C79)-(0.5*D79)-(0.5*F79)-E79)&lt;0,0,ROUND((0.5*C79)-(0.5*D79)-(0.5*F79)-E79,0))</f>
        <v>561374</v>
      </c>
      <c r="H79" s="18">
        <v>490901</v>
      </c>
      <c r="I79" s="21">
        <v>0</v>
      </c>
      <c r="J79" s="20">
        <v>547147</v>
      </c>
      <c r="K79" s="18">
        <f>J79+G79</f>
        <v>1108521</v>
      </c>
    </row>
    <row r="80" spans="1:11" ht="13.5" customHeight="1" x14ac:dyDescent="0.2">
      <c r="A80" s="15" t="s">
        <v>17</v>
      </c>
      <c r="B80" s="16">
        <v>2003</v>
      </c>
      <c r="C80" s="17">
        <v>1881169.4129735138</v>
      </c>
      <c r="D80" s="18">
        <v>82852.920000000013</v>
      </c>
      <c r="E80" s="18">
        <v>588521</v>
      </c>
      <c r="F80" s="19">
        <v>0</v>
      </c>
      <c r="G80" s="20">
        <f>IF(((0.5*C80)-(0.5*D80)-(0.5*F80)-E80)&lt;0,0,ROUND((0.5*C80)-(0.5*D80)-(0.5*F80)-E80,0))</f>
        <v>310637</v>
      </c>
      <c r="H80" s="18">
        <v>578232</v>
      </c>
      <c r="I80" s="21">
        <v>0</v>
      </c>
      <c r="J80" s="20">
        <v>320926</v>
      </c>
      <c r="K80" s="18">
        <f>J80+G80</f>
        <v>631563</v>
      </c>
    </row>
    <row r="81" spans="1:11" ht="13.5" customHeight="1" x14ac:dyDescent="0.2">
      <c r="A81" s="15" t="s">
        <v>90</v>
      </c>
      <c r="B81" s="16">
        <v>37003</v>
      </c>
      <c r="C81" s="17">
        <v>1548432.9773630754</v>
      </c>
      <c r="D81" s="18">
        <v>165979.89000000001</v>
      </c>
      <c r="E81" s="18">
        <v>305579</v>
      </c>
      <c r="F81" s="19">
        <v>0</v>
      </c>
      <c r="G81" s="20">
        <f>IF(((0.5*C81)-(0.5*D81)-(0.5*F81)-E81)&lt;0,0,ROUND((0.5*C81)-(0.5*D81)-(0.5*F81)-E81,0))</f>
        <v>385648</v>
      </c>
      <c r="H81" s="18">
        <v>299118</v>
      </c>
      <c r="I81" s="21">
        <v>0</v>
      </c>
      <c r="J81" s="20">
        <v>392109</v>
      </c>
      <c r="K81" s="18">
        <f>J81+G81</f>
        <v>777757</v>
      </c>
    </row>
    <row r="82" spans="1:11" ht="13.5" customHeight="1" x14ac:dyDescent="0.2">
      <c r="A82" s="15" t="s">
        <v>88</v>
      </c>
      <c r="B82" s="16">
        <v>35002</v>
      </c>
      <c r="C82" s="17">
        <v>2457187.634856978</v>
      </c>
      <c r="D82" s="18">
        <v>228478.59</v>
      </c>
      <c r="E82" s="18">
        <v>354986</v>
      </c>
      <c r="F82" s="19">
        <v>0</v>
      </c>
      <c r="G82" s="20">
        <f>IF(((0.5*C82)-(0.5*D82)-(0.5*F82)-E82)&lt;0,0,ROUND((0.5*C82)-(0.5*D82)-(0.5*F82)-E82,0))</f>
        <v>759369</v>
      </c>
      <c r="H82" s="18">
        <v>352247</v>
      </c>
      <c r="I82" s="21">
        <v>0</v>
      </c>
      <c r="J82" s="20">
        <v>762108</v>
      </c>
      <c r="K82" s="18">
        <f>J82+G82</f>
        <v>1521477</v>
      </c>
    </row>
    <row r="83" spans="1:11" ht="13.5" customHeight="1" x14ac:dyDescent="0.2">
      <c r="A83" s="15" t="s">
        <v>32</v>
      </c>
      <c r="B83" s="16">
        <v>7002</v>
      </c>
      <c r="C83" s="17">
        <v>2614346.1713235057</v>
      </c>
      <c r="D83" s="18">
        <v>213859.37</v>
      </c>
      <c r="E83" s="18">
        <v>474099</v>
      </c>
      <c r="F83" s="19">
        <v>0</v>
      </c>
      <c r="G83" s="20">
        <f>IF(((0.5*C83)-(0.5*D83)-(0.5*F83)-E83)&lt;0,0,ROUND((0.5*C83)-(0.5*D83)-(0.5*F83)-E83,0))</f>
        <v>726144</v>
      </c>
      <c r="H83" s="18">
        <v>486678</v>
      </c>
      <c r="I83" s="21">
        <v>0</v>
      </c>
      <c r="J83" s="20">
        <v>713565</v>
      </c>
      <c r="K83" s="18">
        <f>J83+G83</f>
        <v>1439709</v>
      </c>
    </row>
    <row r="84" spans="1:11" ht="13.5" customHeight="1" x14ac:dyDescent="0.2">
      <c r="A84" s="15" t="s">
        <v>93</v>
      </c>
      <c r="B84" s="16">
        <v>38003</v>
      </c>
      <c r="C84" s="17">
        <v>1376578.960106448</v>
      </c>
      <c r="D84" s="18">
        <v>67065.330000000016</v>
      </c>
      <c r="E84" s="18">
        <v>361247</v>
      </c>
      <c r="F84" s="19">
        <v>0</v>
      </c>
      <c r="G84" s="20">
        <f>IF(((0.5*C84)-(0.5*D84)-(0.5*F84)-E84)&lt;0,0,ROUND((0.5*C84)-(0.5*D84)-(0.5*F84)-E84,0))</f>
        <v>293510</v>
      </c>
      <c r="H84" s="18">
        <v>384853</v>
      </c>
      <c r="I84" s="21">
        <v>0</v>
      </c>
      <c r="J84" s="20">
        <v>269904</v>
      </c>
      <c r="K84" s="18">
        <f>J84+G84</f>
        <v>563414</v>
      </c>
    </row>
    <row r="85" spans="1:11" ht="13.5" customHeight="1" x14ac:dyDescent="0.2">
      <c r="A85" s="15" t="s">
        <v>111</v>
      </c>
      <c r="B85" s="16">
        <v>45005</v>
      </c>
      <c r="C85" s="17">
        <v>1914717.0156220929</v>
      </c>
      <c r="D85" s="18">
        <v>113121.11</v>
      </c>
      <c r="E85" s="18">
        <v>475865</v>
      </c>
      <c r="F85" s="19">
        <v>0</v>
      </c>
      <c r="G85" s="20">
        <f>IF(((0.5*C85)-(0.5*D85)-(0.5*F85)-E85)&lt;0,0,ROUND((0.5*C85)-(0.5*D85)-(0.5*F85)-E85,0))</f>
        <v>424933</v>
      </c>
      <c r="H85" s="18">
        <v>472163</v>
      </c>
      <c r="I85" s="21">
        <v>0</v>
      </c>
      <c r="J85" s="20">
        <v>428635</v>
      </c>
      <c r="K85" s="18">
        <f>J85+G85</f>
        <v>853568</v>
      </c>
    </row>
    <row r="86" spans="1:11" ht="13.5" customHeight="1" x14ac:dyDescent="0.2">
      <c r="A86" s="15" t="s">
        <v>98</v>
      </c>
      <c r="B86" s="16">
        <v>40001</v>
      </c>
      <c r="C86" s="17">
        <v>4694193.313184794</v>
      </c>
      <c r="D86" s="18">
        <v>295239.01</v>
      </c>
      <c r="E86" s="18">
        <v>2914154</v>
      </c>
      <c r="F86" s="19">
        <v>0</v>
      </c>
      <c r="G86" s="20">
        <f>IF(((0.5*C86)-(0.5*D86)-(0.5*F86)-E86)&lt;0,0,ROUND((0.5*C86)-(0.5*D86)-(0.5*F86)-E86,0))</f>
        <v>0</v>
      </c>
      <c r="H86" s="18">
        <v>3715883</v>
      </c>
      <c r="I86" s="21">
        <v>0</v>
      </c>
      <c r="J86" s="20">
        <v>0</v>
      </c>
      <c r="K86" s="18">
        <f>J86+G86</f>
        <v>0</v>
      </c>
    </row>
    <row r="87" spans="1:11" ht="13.5" customHeight="1" x14ac:dyDescent="0.2">
      <c r="A87" s="15" t="s">
        <v>131</v>
      </c>
      <c r="B87" s="16">
        <v>52004</v>
      </c>
      <c r="C87" s="17">
        <v>2179697.480227245</v>
      </c>
      <c r="D87" s="18">
        <v>221537.33000000002</v>
      </c>
      <c r="E87" s="18">
        <v>463088</v>
      </c>
      <c r="F87" s="19">
        <v>0</v>
      </c>
      <c r="G87" s="20">
        <f>IF(((0.5*C87)-(0.5*D87)-(0.5*F87)-E87)&lt;0,0,ROUND((0.5*C87)-(0.5*D87)-(0.5*F87)-E87,0))</f>
        <v>515992</v>
      </c>
      <c r="H87" s="18">
        <v>461113</v>
      </c>
      <c r="I87" s="21">
        <v>0</v>
      </c>
      <c r="J87" s="20">
        <v>517967</v>
      </c>
      <c r="K87" s="18">
        <f>J87+G87</f>
        <v>1033959</v>
      </c>
    </row>
    <row r="88" spans="1:11" ht="13.5" customHeight="1" x14ac:dyDescent="0.2">
      <c r="A88" s="15" t="s">
        <v>102</v>
      </c>
      <c r="B88" s="16">
        <v>41004</v>
      </c>
      <c r="C88" s="17">
        <v>7707843.992565576</v>
      </c>
      <c r="D88" s="18">
        <v>396932.84</v>
      </c>
      <c r="E88" s="18">
        <v>1291860</v>
      </c>
      <c r="F88" s="19">
        <v>0</v>
      </c>
      <c r="G88" s="20">
        <f>IF(((0.5*C88)-(0.5*D88)-(0.5*F88)-E88)&lt;0,0,ROUND((0.5*C88)-(0.5*D88)-(0.5*F88)-E88,0))</f>
        <v>2363596</v>
      </c>
      <c r="H88" s="18">
        <v>1500913</v>
      </c>
      <c r="I88" s="21">
        <v>0</v>
      </c>
      <c r="J88" s="20">
        <v>2154543</v>
      </c>
      <c r="K88" s="18">
        <f>J88+G88</f>
        <v>4518139</v>
      </c>
    </row>
    <row r="89" spans="1:11" ht="13.5" customHeight="1" x14ac:dyDescent="0.2">
      <c r="A89" s="15" t="s">
        <v>109</v>
      </c>
      <c r="B89" s="16">
        <v>44002</v>
      </c>
      <c r="C89" s="17">
        <v>1691506.0217393569</v>
      </c>
      <c r="D89" s="18">
        <v>256331.97</v>
      </c>
      <c r="E89" s="18">
        <v>357995</v>
      </c>
      <c r="F89" s="19">
        <v>0</v>
      </c>
      <c r="G89" s="20">
        <f>IF(((0.5*C89)-(0.5*D89)-(0.5*F89)-E89)&lt;0,0,ROUND((0.5*C89)-(0.5*D89)-(0.5*F89)-E89,0))</f>
        <v>359592</v>
      </c>
      <c r="H89" s="18">
        <v>357023</v>
      </c>
      <c r="I89" s="21">
        <v>0</v>
      </c>
      <c r="J89" s="20">
        <v>360564</v>
      </c>
      <c r="K89" s="18">
        <f>J89+G89</f>
        <v>720156</v>
      </c>
    </row>
    <row r="90" spans="1:11" ht="13.5" customHeight="1" x14ac:dyDescent="0.2">
      <c r="A90" s="15" t="s">
        <v>104</v>
      </c>
      <c r="B90" s="16">
        <v>42001</v>
      </c>
      <c r="C90" s="17">
        <v>2631316.0690247105</v>
      </c>
      <c r="D90" s="18">
        <v>311504</v>
      </c>
      <c r="E90" s="18">
        <v>568967</v>
      </c>
      <c r="F90" s="19">
        <v>0</v>
      </c>
      <c r="G90" s="20">
        <f>IF(((0.5*C90)-(0.5*D90)-(0.5*F90)-E90)&lt;0,0,ROUND((0.5*C90)-(0.5*D90)-(0.5*F90)-E90,0))</f>
        <v>590939</v>
      </c>
      <c r="H90" s="18">
        <v>591477</v>
      </c>
      <c r="I90" s="21">
        <v>0</v>
      </c>
      <c r="J90" s="20">
        <v>568429</v>
      </c>
      <c r="K90" s="18">
        <f>J90+G90</f>
        <v>1159368</v>
      </c>
    </row>
    <row r="91" spans="1:11" ht="13.5" customHeight="1" x14ac:dyDescent="0.2">
      <c r="A91" s="15" t="s">
        <v>95</v>
      </c>
      <c r="B91" s="16">
        <v>39002</v>
      </c>
      <c r="C91" s="17">
        <v>7720753.8393604606</v>
      </c>
      <c r="D91" s="18">
        <v>285755.83999999997</v>
      </c>
      <c r="E91" s="18">
        <v>1943990</v>
      </c>
      <c r="F91" s="19">
        <v>0</v>
      </c>
      <c r="G91" s="20">
        <f>IF(((0.5*C91)-(0.5*D91)-(0.5*F91)-E91)&lt;0,0,ROUND((0.5*C91)-(0.5*D91)-(0.5*F91)-E91,0))</f>
        <v>1773509</v>
      </c>
      <c r="H91" s="18">
        <v>2034282</v>
      </c>
      <c r="I91" s="21">
        <v>0</v>
      </c>
      <c r="J91" s="20">
        <v>1683217</v>
      </c>
      <c r="K91" s="18">
        <f>J91+G91</f>
        <v>3456726</v>
      </c>
    </row>
    <row r="92" spans="1:11" ht="13.5" customHeight="1" x14ac:dyDescent="0.2">
      <c r="A92" s="15" t="s">
        <v>149</v>
      </c>
      <c r="B92" s="16">
        <v>60003</v>
      </c>
      <c r="C92" s="17">
        <v>1607076.2891568418</v>
      </c>
      <c r="D92" s="18">
        <v>299812.71000000002</v>
      </c>
      <c r="E92" s="18">
        <v>411580</v>
      </c>
      <c r="F92" s="19">
        <v>0</v>
      </c>
      <c r="G92" s="20">
        <f>IF(((0.5*C92)-(0.5*D92)-(0.5*F92)-E92)&lt;0,0,ROUND((0.5*C92)-(0.5*D92)-(0.5*F92)-E92,0))</f>
        <v>242052</v>
      </c>
      <c r="H92" s="18">
        <v>373034</v>
      </c>
      <c r="I92" s="21">
        <v>0</v>
      </c>
      <c r="J92" s="20">
        <v>280598</v>
      </c>
      <c r="K92" s="18">
        <f>J92+G92</f>
        <v>522650</v>
      </c>
    </row>
    <row r="93" spans="1:11" ht="13.5" customHeight="1" x14ac:dyDescent="0.2">
      <c r="A93" s="15" t="s">
        <v>107</v>
      </c>
      <c r="B93" s="16">
        <v>43007</v>
      </c>
      <c r="C93" s="17">
        <v>3013702.6736346195</v>
      </c>
      <c r="D93" s="18">
        <v>196266.3</v>
      </c>
      <c r="E93" s="18">
        <v>467960</v>
      </c>
      <c r="F93" s="19">
        <v>0</v>
      </c>
      <c r="G93" s="20">
        <f>IF(((0.5*C93)-(0.5*D93)-(0.5*F93)-E93)&lt;0,0,ROUND((0.5*C93)-(0.5*D93)-(0.5*F93)-E93,0))</f>
        <v>940758</v>
      </c>
      <c r="H93" s="18">
        <v>480956</v>
      </c>
      <c r="I93" s="21">
        <v>0</v>
      </c>
      <c r="J93" s="20">
        <v>927762</v>
      </c>
      <c r="K93" s="18">
        <f>J93+G93</f>
        <v>1868520</v>
      </c>
    </row>
    <row r="94" spans="1:11" ht="13.5" customHeight="1" x14ac:dyDescent="0.2">
      <c r="A94" s="15" t="s">
        <v>47</v>
      </c>
      <c r="B94" s="16">
        <v>15001</v>
      </c>
      <c r="C94" s="17">
        <v>1064729.6325676797</v>
      </c>
      <c r="D94" s="18">
        <v>33637.06</v>
      </c>
      <c r="E94" s="18">
        <v>141655</v>
      </c>
      <c r="F94" s="19">
        <v>0</v>
      </c>
      <c r="G94" s="20">
        <f>IF(((0.5*C94)-(0.5*D94)-(0.5*F94)-E94)&lt;0,0,ROUND((0.5*C94)-(0.5*D94)-(0.5*F94)-E94,0))</f>
        <v>373891</v>
      </c>
      <c r="H94" s="18">
        <v>145426</v>
      </c>
      <c r="I94" s="21">
        <v>0</v>
      </c>
      <c r="J94" s="20">
        <v>370120</v>
      </c>
      <c r="K94" s="18">
        <f>J94+G94</f>
        <v>744011</v>
      </c>
    </row>
    <row r="95" spans="1:11" ht="13.5" customHeight="1" x14ac:dyDescent="0.2">
      <c r="A95" s="15" t="s">
        <v>48</v>
      </c>
      <c r="B95" s="16">
        <v>15002</v>
      </c>
      <c r="C95" s="17">
        <v>3080720.8781284043</v>
      </c>
      <c r="D95" s="18">
        <v>108743.42</v>
      </c>
      <c r="E95" s="18">
        <v>192563</v>
      </c>
      <c r="F95" s="19">
        <v>0</v>
      </c>
      <c r="G95" s="20">
        <f>IF(((0.5*C95)-(0.5*D95)-(0.5*F95)-E95)&lt;0,0,ROUND((0.5*C95)-(0.5*D95)-(0.5*F95)-E95,0))</f>
        <v>1293426</v>
      </c>
      <c r="H95" s="18">
        <v>193838</v>
      </c>
      <c r="I95" s="21">
        <v>0</v>
      </c>
      <c r="J95" s="20">
        <v>1292151</v>
      </c>
      <c r="K95" s="18">
        <f>J95+G95</f>
        <v>2585577</v>
      </c>
    </row>
    <row r="96" spans="1:11" ht="13.5" customHeight="1" x14ac:dyDescent="0.2">
      <c r="A96" s="15" t="s">
        <v>112</v>
      </c>
      <c r="B96" s="16">
        <v>46001</v>
      </c>
      <c r="C96" s="17">
        <v>20370008.05667264</v>
      </c>
      <c r="D96" s="18">
        <v>627856.36999999988</v>
      </c>
      <c r="E96" s="18">
        <v>3880851</v>
      </c>
      <c r="F96" s="19">
        <v>0</v>
      </c>
      <c r="G96" s="20">
        <f>IF(((0.5*C96)-(0.5*D96)-(0.5*F96)-E96)&lt;0,0,ROUND((0.5*C96)-(0.5*D96)-(0.5*F96)-E96,0))</f>
        <v>5990225</v>
      </c>
      <c r="H96" s="18">
        <v>4530464</v>
      </c>
      <c r="I96" s="21">
        <v>0</v>
      </c>
      <c r="J96" s="20">
        <v>5340612</v>
      </c>
      <c r="K96" s="18">
        <f>J96+G96</f>
        <v>11330837</v>
      </c>
    </row>
    <row r="97" spans="1:11" ht="13.5" customHeight="1" x14ac:dyDescent="0.2">
      <c r="A97" s="15" t="s">
        <v>84</v>
      </c>
      <c r="B97" s="16">
        <v>33002</v>
      </c>
      <c r="C97" s="17">
        <v>2244672.546271415</v>
      </c>
      <c r="D97" s="18">
        <v>403860.83999999997</v>
      </c>
      <c r="E97" s="18">
        <v>331761</v>
      </c>
      <c r="F97" s="19">
        <v>0</v>
      </c>
      <c r="G97" s="20">
        <f>IF(((0.5*C97)-(0.5*D97)-(0.5*F97)-E97)&lt;0,0,ROUND((0.5*C97)-(0.5*D97)-(0.5*F97)-E97,0))</f>
        <v>588645</v>
      </c>
      <c r="H97" s="18">
        <v>341452</v>
      </c>
      <c r="I97" s="21">
        <v>0</v>
      </c>
      <c r="J97" s="20">
        <v>578954</v>
      </c>
      <c r="K97" s="18">
        <f>J97+G97</f>
        <v>1167599</v>
      </c>
    </row>
    <row r="98" spans="1:11" ht="13.5" customHeight="1" x14ac:dyDescent="0.2">
      <c r="A98" s="15" t="s">
        <v>70</v>
      </c>
      <c r="B98" s="16">
        <v>25004</v>
      </c>
      <c r="C98" s="17">
        <v>6789780.8668840965</v>
      </c>
      <c r="D98" s="18">
        <v>372581.83</v>
      </c>
      <c r="E98" s="18">
        <v>1532160</v>
      </c>
      <c r="F98" s="19">
        <v>0</v>
      </c>
      <c r="G98" s="20">
        <f>IF(((0.5*C98)-(0.5*D98)-(0.5*F98)-E98)&lt;0,0,ROUND((0.5*C98)-(0.5*D98)-(0.5*F98)-E98,0))</f>
        <v>1676440</v>
      </c>
      <c r="H98" s="18">
        <v>1588458</v>
      </c>
      <c r="I98" s="21">
        <v>0</v>
      </c>
      <c r="J98" s="20">
        <v>1620142</v>
      </c>
      <c r="K98" s="18">
        <f>J98+G98</f>
        <v>3296582</v>
      </c>
    </row>
    <row r="99" spans="1:11" ht="13.5" customHeight="1" x14ac:dyDescent="0.2">
      <c r="A99" s="15" t="s">
        <v>78</v>
      </c>
      <c r="B99" s="16">
        <v>29004</v>
      </c>
      <c r="C99" s="17">
        <v>3307678.5658113244</v>
      </c>
      <c r="D99" s="18">
        <v>314695.28999999998</v>
      </c>
      <c r="E99" s="18">
        <v>1113058</v>
      </c>
      <c r="F99" s="19">
        <v>0</v>
      </c>
      <c r="G99" s="20">
        <f>IF(((0.5*C99)-(0.5*D99)-(0.5*F99)-E99)&lt;0,0,ROUND((0.5*C99)-(0.5*D99)-(0.5*F99)-E99,0))</f>
        <v>383434</v>
      </c>
      <c r="H99" s="18">
        <v>1160185</v>
      </c>
      <c r="I99" s="21">
        <v>0</v>
      </c>
      <c r="J99" s="20">
        <v>336307</v>
      </c>
      <c r="K99" s="18">
        <f>J99+G99</f>
        <v>719741</v>
      </c>
    </row>
    <row r="100" spans="1:11" ht="13.5" customHeight="1" x14ac:dyDescent="0.2">
      <c r="A100" s="15" t="s">
        <v>53</v>
      </c>
      <c r="B100" s="16">
        <v>17002</v>
      </c>
      <c r="C100" s="17">
        <v>18345957.025161482</v>
      </c>
      <c r="D100" s="18">
        <v>718970.7699999999</v>
      </c>
      <c r="E100" s="18">
        <v>3112874</v>
      </c>
      <c r="F100" s="19">
        <v>0</v>
      </c>
      <c r="G100" s="20">
        <f>IF(((0.5*C100)-(0.5*D100)-(0.5*F100)-E100)&lt;0,0,ROUND((0.5*C100)-(0.5*D100)-(0.5*F100)-E100,0))</f>
        <v>5700619</v>
      </c>
      <c r="H100" s="18">
        <v>3589654</v>
      </c>
      <c r="I100" s="21">
        <v>0</v>
      </c>
      <c r="J100" s="20">
        <v>5223839</v>
      </c>
      <c r="K100" s="18">
        <f>J100+G100</f>
        <v>10924458</v>
      </c>
    </row>
    <row r="101" spans="1:11" ht="13.5" customHeight="1" x14ac:dyDescent="0.2">
      <c r="A101" s="15" t="s">
        <v>157</v>
      </c>
      <c r="B101" s="16">
        <v>62006</v>
      </c>
      <c r="C101" s="17">
        <v>3875284.8696880713</v>
      </c>
      <c r="D101" s="18">
        <v>394870.05</v>
      </c>
      <c r="E101" s="18">
        <v>564140</v>
      </c>
      <c r="F101" s="19">
        <v>0</v>
      </c>
      <c r="G101" s="20">
        <f>IF(((0.5*C101)-(0.5*D101)-(0.5*F101)-E101)&lt;0,0,ROUND((0.5*C101)-(0.5*D101)-(0.5*F101)-E101,0))</f>
        <v>1176067</v>
      </c>
      <c r="H101" s="18">
        <v>609161</v>
      </c>
      <c r="I101" s="21">
        <v>0</v>
      </c>
      <c r="J101" s="20">
        <v>1131046</v>
      </c>
      <c r="K101" s="18">
        <f>J101+G101</f>
        <v>2307113</v>
      </c>
    </row>
    <row r="102" spans="1:11" ht="13.5" customHeight="1" x14ac:dyDescent="0.2">
      <c r="A102" s="15" t="s">
        <v>106</v>
      </c>
      <c r="B102" s="16">
        <v>43002</v>
      </c>
      <c r="C102" s="17">
        <v>2061999.0797192142</v>
      </c>
      <c r="D102" s="18">
        <v>96688.239999999991</v>
      </c>
      <c r="E102" s="18">
        <v>239453</v>
      </c>
      <c r="F102" s="19">
        <v>0</v>
      </c>
      <c r="G102" s="20">
        <f>IF(((0.5*C102)-(0.5*D102)-(0.5*F102)-E102)&lt;0,0,ROUND((0.5*C102)-(0.5*D102)-(0.5*F102)-E102,0))</f>
        <v>743202</v>
      </c>
      <c r="H102" s="18">
        <v>248152</v>
      </c>
      <c r="I102" s="21">
        <v>0</v>
      </c>
      <c r="J102" s="20">
        <v>734503</v>
      </c>
      <c r="K102" s="18">
        <f>J102+G102</f>
        <v>1477705</v>
      </c>
    </row>
    <row r="103" spans="1:11" ht="13.5" customHeight="1" x14ac:dyDescent="0.2">
      <c r="A103" s="15" t="s">
        <v>54</v>
      </c>
      <c r="B103" s="16">
        <v>17003</v>
      </c>
      <c r="C103" s="17">
        <v>2091318.7394654159</v>
      </c>
      <c r="D103" s="18">
        <v>72435.210000000006</v>
      </c>
      <c r="E103" s="18">
        <v>218661</v>
      </c>
      <c r="F103" s="19">
        <v>0</v>
      </c>
      <c r="G103" s="20">
        <f>IF(((0.5*C103)-(0.5*D103)-(0.5*F103)-E103)&lt;0,0,ROUND((0.5*C103)-(0.5*D103)-(0.5*F103)-E103,0))</f>
        <v>790781</v>
      </c>
      <c r="H103" s="18">
        <v>236994</v>
      </c>
      <c r="I103" s="21">
        <v>0</v>
      </c>
      <c r="J103" s="20">
        <v>772448</v>
      </c>
      <c r="K103" s="18">
        <f>J103+G103</f>
        <v>1563229</v>
      </c>
    </row>
    <row r="104" spans="1:11" ht="13.5" customHeight="1" x14ac:dyDescent="0.2">
      <c r="A104" s="15" t="s">
        <v>127</v>
      </c>
      <c r="B104" s="16">
        <v>51003</v>
      </c>
      <c r="C104" s="17">
        <v>2294268.8342214567</v>
      </c>
      <c r="D104" s="18">
        <v>73283.03</v>
      </c>
      <c r="E104" s="18">
        <v>179353</v>
      </c>
      <c r="F104" s="19">
        <v>0</v>
      </c>
      <c r="G104" s="20">
        <f>IF(((0.5*C104)-(0.5*D104)-(0.5*F104)-E104)&lt;0,0,ROUND((0.5*C104)-(0.5*D104)-(0.5*F104)-E104,0))</f>
        <v>931140</v>
      </c>
      <c r="H104" s="18">
        <v>206941</v>
      </c>
      <c r="I104" s="21">
        <v>0</v>
      </c>
      <c r="J104" s="20">
        <v>903552</v>
      </c>
      <c r="K104" s="18">
        <f>J104+G104</f>
        <v>1834692</v>
      </c>
    </row>
    <row r="105" spans="1:11" ht="13.5" customHeight="1" x14ac:dyDescent="0.2">
      <c r="A105" s="15" t="s">
        <v>34</v>
      </c>
      <c r="B105" s="16">
        <v>9002</v>
      </c>
      <c r="C105" s="17">
        <v>2149769.2841790682</v>
      </c>
      <c r="D105" s="18">
        <v>168891.58</v>
      </c>
      <c r="E105" s="18">
        <v>373856</v>
      </c>
      <c r="F105" s="19">
        <v>0</v>
      </c>
      <c r="G105" s="20">
        <f>IF(((0.5*C105)-(0.5*D105)-(0.5*F105)-E105)&lt;0,0,ROUND((0.5*C105)-(0.5*D105)-(0.5*F105)-E105,0))</f>
        <v>616583</v>
      </c>
      <c r="H105" s="18">
        <v>420605</v>
      </c>
      <c r="I105" s="21">
        <v>0</v>
      </c>
      <c r="J105" s="20">
        <v>569834</v>
      </c>
      <c r="K105" s="18">
        <f>J105+G105</f>
        <v>1186417</v>
      </c>
    </row>
    <row r="106" spans="1:11" ht="13.5" customHeight="1" x14ac:dyDescent="0.2">
      <c r="A106" s="15" t="s">
        <v>143</v>
      </c>
      <c r="B106" s="16">
        <v>56007</v>
      </c>
      <c r="C106" s="17">
        <v>2469226.7204716392</v>
      </c>
      <c r="D106" s="18">
        <v>144522.75</v>
      </c>
      <c r="E106" s="18">
        <v>718019</v>
      </c>
      <c r="F106" s="19">
        <v>0</v>
      </c>
      <c r="G106" s="20">
        <f>IF(((0.5*C106)-(0.5*D106)-(0.5*F106)-E106)&lt;0,0,ROUND((0.5*C106)-(0.5*D106)-(0.5*F106)-E106,0))</f>
        <v>444333</v>
      </c>
      <c r="H106" s="18">
        <v>705897</v>
      </c>
      <c r="I106" s="21">
        <v>0</v>
      </c>
      <c r="J106" s="20">
        <v>456455</v>
      </c>
      <c r="K106" s="18">
        <f>J106+G106</f>
        <v>900788</v>
      </c>
    </row>
    <row r="107" spans="1:11" ht="13.5" customHeight="1" x14ac:dyDescent="0.2">
      <c r="A107" s="15" t="s">
        <v>67</v>
      </c>
      <c r="B107" s="16">
        <v>23003</v>
      </c>
      <c r="C107" s="17">
        <v>964911.22951445985</v>
      </c>
      <c r="D107" s="18">
        <v>24974.800000000003</v>
      </c>
      <c r="E107" s="18">
        <v>79478</v>
      </c>
      <c r="F107" s="19">
        <v>0</v>
      </c>
      <c r="G107" s="20">
        <f>IF(((0.5*C107)-(0.5*D107)-(0.5*F107)-E107)&lt;0,0,ROUND((0.5*C107)-(0.5*D107)-(0.5*F107)-E107,0))</f>
        <v>390490</v>
      </c>
      <c r="H107" s="18">
        <v>80256</v>
      </c>
      <c r="I107" s="21">
        <v>0</v>
      </c>
      <c r="J107" s="20">
        <v>389712</v>
      </c>
      <c r="K107" s="18">
        <f>J107+G107</f>
        <v>780202</v>
      </c>
    </row>
    <row r="108" spans="1:11" ht="13.5" customHeight="1" x14ac:dyDescent="0.2">
      <c r="A108" s="15" t="s">
        <v>161</v>
      </c>
      <c r="B108" s="16">
        <v>65001</v>
      </c>
      <c r="C108" s="17">
        <v>11509394.600046443</v>
      </c>
      <c r="D108" s="18">
        <v>419386.44999999995</v>
      </c>
      <c r="E108" s="18">
        <v>62157</v>
      </c>
      <c r="F108" s="19">
        <v>0</v>
      </c>
      <c r="G108" s="20">
        <f>IF(((0.5*C108)-(0.5*D108)-(0.5*F108)-E108)&lt;0,0,ROUND((0.5*C108)-(0.5*D108)-(0.5*F108)-E108,0))</f>
        <v>5482847</v>
      </c>
      <c r="H108" s="18">
        <v>64462</v>
      </c>
      <c r="I108" s="21">
        <v>0</v>
      </c>
      <c r="J108" s="20">
        <v>5480542</v>
      </c>
      <c r="K108" s="18">
        <f>J108+G108</f>
        <v>10963389</v>
      </c>
    </row>
    <row r="109" spans="1:11" ht="13.5" customHeight="1" x14ac:dyDescent="0.2">
      <c r="A109" s="15" t="s">
        <v>97</v>
      </c>
      <c r="B109" s="16">
        <v>39005</v>
      </c>
      <c r="C109" s="17">
        <v>1253968.6883560761</v>
      </c>
      <c r="D109" s="18">
        <v>66714.39</v>
      </c>
      <c r="E109" s="18">
        <v>259691</v>
      </c>
      <c r="F109" s="19">
        <v>0</v>
      </c>
      <c r="G109" s="20">
        <f>IF(((0.5*C109)-(0.5*D109)-(0.5*F109)-E109)&lt;0,0,ROUND((0.5*C109)-(0.5*D109)-(0.5*F109)-E109,0))</f>
        <v>333936</v>
      </c>
      <c r="H109" s="18">
        <v>262656</v>
      </c>
      <c r="I109" s="21">
        <v>0</v>
      </c>
      <c r="J109" s="20">
        <v>330971</v>
      </c>
      <c r="K109" s="18">
        <f>J109+G109</f>
        <v>664907</v>
      </c>
    </row>
    <row r="110" spans="1:11" ht="13.5" customHeight="1" x14ac:dyDescent="0.2">
      <c r="A110" s="15" t="s">
        <v>150</v>
      </c>
      <c r="B110" s="16">
        <v>60004</v>
      </c>
      <c r="C110" s="17">
        <v>3454369.8457144392</v>
      </c>
      <c r="D110" s="18">
        <v>184111.73</v>
      </c>
      <c r="E110" s="18">
        <v>459446</v>
      </c>
      <c r="F110" s="19">
        <v>0</v>
      </c>
      <c r="G110" s="20">
        <f>IF(((0.5*C110)-(0.5*D110)-(0.5*F110)-E110)&lt;0,0,ROUND((0.5*C110)-(0.5*D110)-(0.5*F110)-E110,0))</f>
        <v>1175683</v>
      </c>
      <c r="H110" s="18">
        <v>536066</v>
      </c>
      <c r="I110" s="21">
        <v>0</v>
      </c>
      <c r="J110" s="20">
        <v>1099063</v>
      </c>
      <c r="K110" s="18">
        <f>J110+G110</f>
        <v>2274746</v>
      </c>
    </row>
    <row r="111" spans="1:11" ht="13.5" customHeight="1" x14ac:dyDescent="0.2">
      <c r="A111" s="15" t="s">
        <v>85</v>
      </c>
      <c r="B111" s="16">
        <v>33003</v>
      </c>
      <c r="C111" s="17">
        <v>3781574.8134992192</v>
      </c>
      <c r="D111" s="18">
        <v>195585.66999999998</v>
      </c>
      <c r="E111" s="18">
        <v>534988</v>
      </c>
      <c r="F111" s="19">
        <v>0</v>
      </c>
      <c r="G111" s="20">
        <f>IF(((0.5*C111)-(0.5*D111)-(0.5*F111)-E111)&lt;0,0,ROUND((0.5*C111)-(0.5*D111)-(0.5*F111)-E111,0))</f>
        <v>1258007</v>
      </c>
      <c r="H111" s="18">
        <v>574617</v>
      </c>
      <c r="I111" s="21">
        <v>0</v>
      </c>
      <c r="J111" s="20">
        <v>1218378</v>
      </c>
      <c r="K111" s="18">
        <f>J111+G111</f>
        <v>2476385</v>
      </c>
    </row>
    <row r="112" spans="1:11" ht="13.5" customHeight="1" x14ac:dyDescent="0.2">
      <c r="A112" s="15" t="s">
        <v>82</v>
      </c>
      <c r="B112" s="16">
        <v>32002</v>
      </c>
      <c r="C112" s="17">
        <v>18533229.965004355</v>
      </c>
      <c r="D112" s="18">
        <v>1121907.8599999999</v>
      </c>
      <c r="E112" s="18">
        <v>2892911</v>
      </c>
      <c r="F112" s="19">
        <v>0</v>
      </c>
      <c r="G112" s="20">
        <f>IF(((0.5*C112)-(0.5*D112)-(0.5*F112)-E112)&lt;0,0,ROUND((0.5*C112)-(0.5*D112)-(0.5*F112)-E112,0))</f>
        <v>5812750</v>
      </c>
      <c r="H112" s="18">
        <v>3087664</v>
      </c>
      <c r="I112" s="21">
        <v>0</v>
      </c>
      <c r="J112" s="20">
        <v>5617997</v>
      </c>
      <c r="K112" s="18">
        <f>J112+G112</f>
        <v>11430747</v>
      </c>
    </row>
    <row r="113" spans="1:11" ht="13.5" customHeight="1" x14ac:dyDescent="0.2">
      <c r="A113" s="15" t="s">
        <v>14</v>
      </c>
      <c r="B113" s="16">
        <v>1001</v>
      </c>
      <c r="C113" s="17">
        <v>2218857.2867332054</v>
      </c>
      <c r="D113" s="18">
        <v>134229.51999999999</v>
      </c>
      <c r="E113" s="18">
        <v>315548</v>
      </c>
      <c r="F113" s="19">
        <v>0</v>
      </c>
      <c r="G113" s="20">
        <f>IF(((0.5*C113)-(0.5*D113)-(0.5*F113)-E113)&lt;0,0,ROUND((0.5*C113)-(0.5*D113)-(0.5*F113)-E113,0))</f>
        <v>726766</v>
      </c>
      <c r="H113" s="18">
        <v>330703</v>
      </c>
      <c r="I113" s="21">
        <v>0</v>
      </c>
      <c r="J113" s="20">
        <v>711611</v>
      </c>
      <c r="K113" s="18">
        <f>J113+G113</f>
        <v>1438377</v>
      </c>
    </row>
    <row r="114" spans="1:11" ht="13.5" customHeight="1" x14ac:dyDescent="0.2">
      <c r="A114" s="15" t="s">
        <v>38</v>
      </c>
      <c r="B114" s="16">
        <v>11005</v>
      </c>
      <c r="C114" s="17">
        <v>3600313.1250523985</v>
      </c>
      <c r="D114" s="18">
        <v>317761.14999999997</v>
      </c>
      <c r="E114" s="18">
        <v>864074</v>
      </c>
      <c r="F114" s="19">
        <v>0</v>
      </c>
      <c r="G114" s="20">
        <f>IF(((0.5*C114)-(0.5*D114)-(0.5*F114)-E114)&lt;0,0,ROUND((0.5*C114)-(0.5*D114)-(0.5*F114)-E114,0))</f>
        <v>777202</v>
      </c>
      <c r="H114" s="18">
        <v>882080</v>
      </c>
      <c r="I114" s="21">
        <v>0</v>
      </c>
      <c r="J114" s="20">
        <v>759196</v>
      </c>
      <c r="K114" s="18">
        <f>J114+G114</f>
        <v>1536398</v>
      </c>
    </row>
    <row r="115" spans="1:11" ht="13.5" customHeight="1" x14ac:dyDescent="0.2">
      <c r="A115" s="15" t="s">
        <v>128</v>
      </c>
      <c r="B115" s="16">
        <v>51004</v>
      </c>
      <c r="C115" s="17">
        <v>84487201.528626144</v>
      </c>
      <c r="D115" s="18">
        <v>2888400.51</v>
      </c>
      <c r="E115" s="18">
        <v>20317251</v>
      </c>
      <c r="F115" s="19">
        <v>0</v>
      </c>
      <c r="G115" s="20">
        <f>IF(((0.5*C115)-(0.5*D115)-(0.5*F115)-E115)&lt;0,0,ROUND((0.5*C115)-(0.5*D115)-(0.5*F115)-E115,0))</f>
        <v>20482150</v>
      </c>
      <c r="H115" s="18">
        <v>22916177</v>
      </c>
      <c r="I115" s="21">
        <v>0</v>
      </c>
      <c r="J115" s="20">
        <v>17883224</v>
      </c>
      <c r="K115" s="18">
        <f>J115+G115</f>
        <v>38365374</v>
      </c>
    </row>
    <row r="116" spans="1:11" ht="13.5" customHeight="1" x14ac:dyDescent="0.2">
      <c r="A116" s="15" t="s">
        <v>141</v>
      </c>
      <c r="B116" s="16">
        <v>56004</v>
      </c>
      <c r="C116" s="17">
        <v>3653781.6430449653</v>
      </c>
      <c r="D116" s="18">
        <v>145285.82999999999</v>
      </c>
      <c r="E116" s="18">
        <v>782238</v>
      </c>
      <c r="F116" s="19">
        <v>0</v>
      </c>
      <c r="G116" s="20">
        <f>IF(((0.5*C116)-(0.5*D116)-(0.5*F116)-E116)&lt;0,0,ROUND((0.5*C116)-(0.5*D116)-(0.5*F116)-E116,0))</f>
        <v>972010</v>
      </c>
      <c r="H116" s="18">
        <v>793219</v>
      </c>
      <c r="I116" s="21">
        <v>0</v>
      </c>
      <c r="J116" s="20">
        <v>961029</v>
      </c>
      <c r="K116" s="18">
        <f>J116+G116</f>
        <v>1933039</v>
      </c>
    </row>
    <row r="117" spans="1:11" ht="13.5" customHeight="1" x14ac:dyDescent="0.2">
      <c r="A117" s="15" t="s">
        <v>135</v>
      </c>
      <c r="B117" s="16">
        <v>54004</v>
      </c>
      <c r="C117" s="17">
        <v>1920525.6469798456</v>
      </c>
      <c r="D117" s="18">
        <v>92912.430000000008</v>
      </c>
      <c r="E117" s="18">
        <v>224810</v>
      </c>
      <c r="F117" s="19">
        <v>0</v>
      </c>
      <c r="G117" s="20">
        <f>IF(((0.5*C117)-(0.5*D117)-(0.5*F117)-E117)&lt;0,0,ROUND((0.5*C117)-(0.5*D117)-(0.5*F117)-E117,0))</f>
        <v>688997</v>
      </c>
      <c r="H117" s="18">
        <v>235945</v>
      </c>
      <c r="I117" s="21">
        <v>0</v>
      </c>
      <c r="J117" s="20">
        <v>677862</v>
      </c>
      <c r="K117" s="18">
        <f>J117+G117</f>
        <v>1366859</v>
      </c>
    </row>
    <row r="118" spans="1:11" ht="13.5" customHeight="1" x14ac:dyDescent="0.2">
      <c r="A118" s="15" t="s">
        <v>96</v>
      </c>
      <c r="B118" s="16">
        <v>39004</v>
      </c>
      <c r="C118" s="17">
        <v>1553007.9875030143</v>
      </c>
      <c r="D118" s="18">
        <v>58749.65</v>
      </c>
      <c r="E118" s="18">
        <v>178328</v>
      </c>
      <c r="F118" s="19">
        <v>0</v>
      </c>
      <c r="G118" s="20">
        <f>IF(((0.5*C118)-(0.5*D118)-(0.5*F118)-E118)&lt;0,0,ROUND((0.5*C118)-(0.5*D118)-(0.5*F118)-E118,0))</f>
        <v>568801</v>
      </c>
      <c r="H118" s="18">
        <v>181793</v>
      </c>
      <c r="I118" s="21">
        <v>0</v>
      </c>
      <c r="J118" s="20">
        <v>565336</v>
      </c>
      <c r="K118" s="18">
        <f>J118+G118</f>
        <v>1134137</v>
      </c>
    </row>
    <row r="119" spans="1:11" ht="13.5" customHeight="1" x14ac:dyDescent="0.2">
      <c r="A119" s="15" t="s">
        <v>139</v>
      </c>
      <c r="B119" s="16">
        <v>55005</v>
      </c>
      <c r="C119" s="17">
        <v>1696912.8519047401</v>
      </c>
      <c r="D119" s="18">
        <v>72875.259999999995</v>
      </c>
      <c r="E119" s="18">
        <v>351490</v>
      </c>
      <c r="F119" s="19">
        <v>0</v>
      </c>
      <c r="G119" s="20">
        <f>IF(((0.5*C119)-(0.5*D119)-(0.5*F119)-E119)&lt;0,0,ROUND((0.5*C119)-(0.5*D119)-(0.5*F119)-E119,0))</f>
        <v>460529</v>
      </c>
      <c r="H119" s="18">
        <v>380775</v>
      </c>
      <c r="I119" s="21">
        <v>0</v>
      </c>
      <c r="J119" s="20">
        <v>431244</v>
      </c>
      <c r="K119" s="18">
        <f>J119+G119</f>
        <v>891773</v>
      </c>
    </row>
    <row r="120" spans="1:11" ht="13.5" customHeight="1" x14ac:dyDescent="0.2">
      <c r="A120" s="15" t="s">
        <v>22</v>
      </c>
      <c r="B120" s="16">
        <v>4003</v>
      </c>
      <c r="C120" s="17">
        <v>2138261.9016376613</v>
      </c>
      <c r="D120" s="18">
        <v>129361.00999999998</v>
      </c>
      <c r="E120" s="18">
        <v>362446</v>
      </c>
      <c r="F120" s="19">
        <v>0</v>
      </c>
      <c r="G120" s="20">
        <f>IF(((0.5*C120)-(0.5*D120)-(0.5*F120)-E120)&lt;0,0,ROUND((0.5*C120)-(0.5*D120)-(0.5*F120)-E120,0))</f>
        <v>642004</v>
      </c>
      <c r="H120" s="18">
        <v>393391</v>
      </c>
      <c r="I120" s="21">
        <v>0</v>
      </c>
      <c r="J120" s="20">
        <v>611059</v>
      </c>
      <c r="K120" s="18">
        <f>J120+G120</f>
        <v>1253063</v>
      </c>
    </row>
    <row r="121" spans="1:11" ht="13.5" customHeight="1" x14ac:dyDescent="0.2">
      <c r="A121" s="15" t="s">
        <v>156</v>
      </c>
      <c r="B121" s="16">
        <v>62005</v>
      </c>
      <c r="C121" s="17">
        <v>1439880.4640426983</v>
      </c>
      <c r="D121" s="18">
        <v>167106.5</v>
      </c>
      <c r="E121" s="18">
        <v>591797</v>
      </c>
      <c r="F121" s="19">
        <v>0</v>
      </c>
      <c r="G121" s="20">
        <f>IF(((0.5*C121)-(0.5*D121)-(0.5*F121)-E121)&lt;0,0,ROUND((0.5*C121)-(0.5*D121)-(0.5*F121)-E121,0))</f>
        <v>44590</v>
      </c>
      <c r="H121" s="18">
        <v>598560</v>
      </c>
      <c r="I121" s="21">
        <v>0</v>
      </c>
      <c r="J121" s="20">
        <v>37827</v>
      </c>
      <c r="K121" s="18">
        <f>J121+G121</f>
        <v>82417</v>
      </c>
    </row>
    <row r="122" spans="1:11" ht="13.5" customHeight="1" x14ac:dyDescent="0.2">
      <c r="A122" s="15" t="s">
        <v>120</v>
      </c>
      <c r="B122" s="16">
        <v>49005</v>
      </c>
      <c r="C122" s="17">
        <v>164979524.31256869</v>
      </c>
      <c r="D122" s="18">
        <v>7477067.3300000001</v>
      </c>
      <c r="E122" s="18">
        <v>32666260</v>
      </c>
      <c r="F122" s="19">
        <v>0</v>
      </c>
      <c r="G122" s="20">
        <f>IF(((0.5*C122)-(0.5*D122)-(0.5*F122)-E122)&lt;0,0,ROUND((0.5*C122)-(0.5*D122)-(0.5*F122)-E122,0))</f>
        <v>46084968</v>
      </c>
      <c r="H122" s="18">
        <v>35666444</v>
      </c>
      <c r="I122" s="21">
        <v>0</v>
      </c>
      <c r="J122" s="20">
        <v>43084784</v>
      </c>
      <c r="K122" s="18">
        <f>J122+G122</f>
        <v>89169752</v>
      </c>
    </row>
    <row r="123" spans="1:11" ht="13.5" customHeight="1" x14ac:dyDescent="0.2">
      <c r="A123" s="15" t="s">
        <v>25</v>
      </c>
      <c r="B123" s="16">
        <v>5005</v>
      </c>
      <c r="C123" s="17">
        <v>4949395.6969908597</v>
      </c>
      <c r="D123" s="18">
        <v>214256.95</v>
      </c>
      <c r="E123" s="18">
        <v>648752</v>
      </c>
      <c r="F123" s="19">
        <v>0</v>
      </c>
      <c r="G123" s="20">
        <f>IF(((0.5*C123)-(0.5*D123)-(0.5*F123)-E123)&lt;0,0,ROUND((0.5*C123)-(0.5*D123)-(0.5*F123)-E123,0))</f>
        <v>1718817</v>
      </c>
      <c r="H123" s="18">
        <v>669306</v>
      </c>
      <c r="I123" s="21">
        <v>0</v>
      </c>
      <c r="J123" s="20">
        <v>1698263</v>
      </c>
      <c r="K123" s="18">
        <f>J123+G123</f>
        <v>3417080</v>
      </c>
    </row>
    <row r="124" spans="1:11" ht="13.5" customHeight="1" x14ac:dyDescent="0.2">
      <c r="A124" s="15" t="s">
        <v>134</v>
      </c>
      <c r="B124" s="16">
        <v>54002</v>
      </c>
      <c r="C124" s="17">
        <v>6412533.8489449592</v>
      </c>
      <c r="D124" s="18">
        <v>780781.67999999993</v>
      </c>
      <c r="E124" s="18">
        <v>1035700</v>
      </c>
      <c r="F124" s="19">
        <v>0</v>
      </c>
      <c r="G124" s="20">
        <f>IF(((0.5*C124)-(0.5*D124)-(0.5*F124)-E124)&lt;0,0,ROUND((0.5*C124)-(0.5*D124)-(0.5*F124)-E124,0))</f>
        <v>1780176</v>
      </c>
      <c r="H124" s="18">
        <v>1027863</v>
      </c>
      <c r="I124" s="21">
        <v>0</v>
      </c>
      <c r="J124" s="20">
        <v>1788013</v>
      </c>
      <c r="K124" s="18">
        <f>J124+G124</f>
        <v>3568189</v>
      </c>
    </row>
    <row r="125" spans="1:11" ht="13.5" customHeight="1" x14ac:dyDescent="0.2">
      <c r="A125" s="15" t="s">
        <v>49</v>
      </c>
      <c r="B125" s="16">
        <v>15003</v>
      </c>
      <c r="C125" s="17">
        <v>1572139.8480882149</v>
      </c>
      <c r="D125" s="18">
        <v>28672.019999999997</v>
      </c>
      <c r="E125" s="18">
        <v>11866</v>
      </c>
      <c r="F125" s="19">
        <v>0</v>
      </c>
      <c r="G125" s="20">
        <f>IF(((0.5*C125)-(0.5*D125)-(0.5*F125)-E125)&lt;0,0,ROUND((0.5*C125)-(0.5*D125)-(0.5*F125)-E125,0))</f>
        <v>759868</v>
      </c>
      <c r="H125" s="18">
        <v>12032</v>
      </c>
      <c r="I125" s="21">
        <v>0</v>
      </c>
      <c r="J125" s="20">
        <v>759702</v>
      </c>
      <c r="K125" s="18">
        <f>J125+G125</f>
        <v>1519570</v>
      </c>
    </row>
    <row r="126" spans="1:11" ht="13.5" customHeight="1" x14ac:dyDescent="0.2">
      <c r="A126" s="15" t="s">
        <v>73</v>
      </c>
      <c r="B126" s="16">
        <v>26005</v>
      </c>
      <c r="C126" s="17">
        <v>582274.01781044994</v>
      </c>
      <c r="D126" s="18">
        <v>66458.490000000005</v>
      </c>
      <c r="E126" s="18">
        <v>153104</v>
      </c>
      <c r="F126" s="19">
        <v>0</v>
      </c>
      <c r="G126" s="20">
        <f>IF(((0.5*C126)-(0.5*D126)-(0.5*F126)-E126)&lt;0,0,ROUND((0.5*C126)-(0.5*D126)-(0.5*F126)-E126,0))</f>
        <v>104804</v>
      </c>
      <c r="H126" s="18">
        <v>170982</v>
      </c>
      <c r="I126" s="21">
        <v>0</v>
      </c>
      <c r="J126" s="20">
        <v>86926</v>
      </c>
      <c r="K126" s="18">
        <f>J126+G126</f>
        <v>191730</v>
      </c>
    </row>
    <row r="127" spans="1:11" ht="13.5" customHeight="1" x14ac:dyDescent="0.2">
      <c r="A127" s="15" t="s">
        <v>99</v>
      </c>
      <c r="B127" s="16">
        <v>40002</v>
      </c>
      <c r="C127" s="17">
        <v>16241252.723983316</v>
      </c>
      <c r="D127" s="18">
        <v>575651.25</v>
      </c>
      <c r="E127" s="18">
        <v>3459860</v>
      </c>
      <c r="F127" s="19">
        <v>0</v>
      </c>
      <c r="G127" s="20">
        <f>IF(((0.5*C127)-(0.5*D127)-(0.5*F127)-E127)&lt;0,0,ROUND((0.5*C127)-(0.5*D127)-(0.5*F127)-E127,0))</f>
        <v>4372941</v>
      </c>
      <c r="H127" s="18">
        <v>4363356</v>
      </c>
      <c r="I127" s="21">
        <v>0</v>
      </c>
      <c r="J127" s="20">
        <v>3469445</v>
      </c>
      <c r="K127" s="18">
        <f>J127+G127</f>
        <v>7842386</v>
      </c>
    </row>
    <row r="128" spans="1:11" ht="13.5" customHeight="1" x14ac:dyDescent="0.2">
      <c r="A128" s="15" t="s">
        <v>144</v>
      </c>
      <c r="B128" s="16">
        <v>57001</v>
      </c>
      <c r="C128" s="17">
        <v>3060072.7888702569</v>
      </c>
      <c r="D128" s="18">
        <v>163408.19</v>
      </c>
      <c r="E128" s="18">
        <v>829672</v>
      </c>
      <c r="F128" s="19">
        <v>0</v>
      </c>
      <c r="G128" s="20">
        <f>IF(((0.5*C128)-(0.5*D128)-(0.5*F128)-E128)&lt;0,0,ROUND((0.5*C128)-(0.5*D128)-(0.5*F128)-E128,0))</f>
        <v>618660</v>
      </c>
      <c r="H128" s="18">
        <v>888431</v>
      </c>
      <c r="I128" s="21">
        <v>0</v>
      </c>
      <c r="J128" s="20">
        <v>559901</v>
      </c>
      <c r="K128" s="18">
        <f>J128+G128</f>
        <v>1178561</v>
      </c>
    </row>
    <row r="129" spans="1:11" ht="13.5" customHeight="1" x14ac:dyDescent="0.2">
      <c r="A129" s="15" t="s">
        <v>136</v>
      </c>
      <c r="B129" s="16">
        <v>54006</v>
      </c>
      <c r="C129" s="17">
        <v>1447366.8442716899</v>
      </c>
      <c r="D129" s="18">
        <v>80194.880000000005</v>
      </c>
      <c r="E129" s="18">
        <v>165319</v>
      </c>
      <c r="F129" s="19">
        <v>0</v>
      </c>
      <c r="G129" s="20">
        <f>IF(((0.5*C129)-(0.5*D129)-(0.5*F129)-E129)&lt;0,0,ROUND((0.5*C129)-(0.5*D129)-(0.5*F129)-E129,0))</f>
        <v>518267</v>
      </c>
      <c r="H129" s="18">
        <v>163813</v>
      </c>
      <c r="I129" s="21">
        <v>0</v>
      </c>
      <c r="J129" s="20">
        <v>519773</v>
      </c>
      <c r="K129" s="18">
        <f>J129+G129</f>
        <v>1038040</v>
      </c>
    </row>
    <row r="130" spans="1:11" ht="14.25" customHeight="1" x14ac:dyDescent="0.2">
      <c r="A130" s="15" t="s">
        <v>103</v>
      </c>
      <c r="B130" s="16">
        <v>41005</v>
      </c>
      <c r="C130" s="17">
        <v>15378755.176001465</v>
      </c>
      <c r="D130" s="18">
        <v>289461.92000000004</v>
      </c>
      <c r="E130" s="18">
        <v>1659659</v>
      </c>
      <c r="F130" s="19">
        <v>0</v>
      </c>
      <c r="G130" s="20">
        <f>IF(((0.5*C130)-(0.5*D130)-(0.5*F130)-E130)&lt;0,0,ROUND((0.5*C130)-(0.5*D130)-(0.5*F130)-E130,0))</f>
        <v>5884988</v>
      </c>
      <c r="H130" s="18">
        <v>2042543</v>
      </c>
      <c r="I130" s="21">
        <v>0</v>
      </c>
      <c r="J130" s="20">
        <v>5502104</v>
      </c>
      <c r="K130" s="18">
        <f>J130+G130</f>
        <v>11387092</v>
      </c>
    </row>
    <row r="131" spans="1:11" ht="13.5" customHeight="1" x14ac:dyDescent="0.2">
      <c r="A131" s="15" t="s">
        <v>59</v>
      </c>
      <c r="B131" s="16">
        <v>20003</v>
      </c>
      <c r="C131" s="17">
        <v>2606783.4915679125</v>
      </c>
      <c r="D131" s="18">
        <v>54831.59</v>
      </c>
      <c r="E131" s="18">
        <v>190726</v>
      </c>
      <c r="F131" s="19">
        <v>0</v>
      </c>
      <c r="G131" s="20">
        <f>IF(((0.5*C131)-(0.5*D131)-(0.5*F131)-E131)&lt;0,0,ROUND((0.5*C131)-(0.5*D131)-(0.5*F131)-E131,0))</f>
        <v>1085250</v>
      </c>
      <c r="H131" s="18">
        <v>195178</v>
      </c>
      <c r="I131" s="21">
        <v>0</v>
      </c>
      <c r="J131" s="20">
        <v>1080798</v>
      </c>
      <c r="K131" s="18">
        <f>J131+G131</f>
        <v>2166048</v>
      </c>
    </row>
    <row r="132" spans="1:11" ht="13.5" customHeight="1" x14ac:dyDescent="0.2">
      <c r="A132" s="15" t="s">
        <v>162</v>
      </c>
      <c r="B132" s="16">
        <v>66001</v>
      </c>
      <c r="C132" s="17">
        <v>13748946.507777039</v>
      </c>
      <c r="D132" s="18">
        <v>403199.1</v>
      </c>
      <c r="E132" s="18">
        <v>198736</v>
      </c>
      <c r="F132" s="19">
        <v>0</v>
      </c>
      <c r="G132" s="20">
        <f>IF(((0.5*C132)-(0.5*D132)-(0.5*F132)-E132)&lt;0,0,ROUND((0.5*C132)-(0.5*D132)-(0.5*F132)-E132,0))</f>
        <v>6474138</v>
      </c>
      <c r="H132" s="18">
        <v>196407</v>
      </c>
      <c r="I132" s="21">
        <v>0</v>
      </c>
      <c r="J132" s="20">
        <v>6476467</v>
      </c>
      <c r="K132" s="18">
        <f>J132+G132</f>
        <v>12950605</v>
      </c>
    </row>
    <row r="133" spans="1:11" ht="13.5" customHeight="1" x14ac:dyDescent="0.2">
      <c r="A133" s="15" t="s">
        <v>86</v>
      </c>
      <c r="B133" s="16">
        <v>33005</v>
      </c>
      <c r="C133" s="17">
        <v>1353787.091409296</v>
      </c>
      <c r="D133" s="18">
        <v>245057.79999999993</v>
      </c>
      <c r="E133" s="18">
        <v>341396</v>
      </c>
      <c r="F133" s="19">
        <v>0</v>
      </c>
      <c r="G133" s="20">
        <f>IF(((0.5*C133)-(0.5*D133)-(0.5*F133)-E133)&lt;0,0,ROUND((0.5*C133)-(0.5*D133)-(0.5*F133)-E133,0))</f>
        <v>212969</v>
      </c>
      <c r="H133" s="18">
        <v>356076</v>
      </c>
      <c r="I133" s="21">
        <v>0</v>
      </c>
      <c r="J133" s="20">
        <v>198289</v>
      </c>
      <c r="K133" s="18">
        <f>J133+G133</f>
        <v>411258</v>
      </c>
    </row>
    <row r="134" spans="1:11" ht="13.5" customHeight="1" x14ac:dyDescent="0.2">
      <c r="A134" s="15" t="s">
        <v>121</v>
      </c>
      <c r="B134" s="16">
        <v>49006</v>
      </c>
      <c r="C134" s="17">
        <v>6376732.3150498699</v>
      </c>
      <c r="D134" s="18">
        <v>600426.87</v>
      </c>
      <c r="E134" s="18">
        <v>1401372</v>
      </c>
      <c r="F134" s="19">
        <v>0</v>
      </c>
      <c r="G134" s="20">
        <f>IF(((0.5*C134)-(0.5*D134)-(0.5*F134)-E134)&lt;0,0,ROUND((0.5*C134)-(0.5*D134)-(0.5*F134)-E134,0))</f>
        <v>1486781</v>
      </c>
      <c r="H134" s="18">
        <v>1680215</v>
      </c>
      <c r="I134" s="21">
        <v>0</v>
      </c>
      <c r="J134" s="20">
        <v>1207938</v>
      </c>
      <c r="K134" s="18">
        <f>J134+G134</f>
        <v>2694719</v>
      </c>
    </row>
    <row r="135" spans="1:11" ht="13.5" customHeight="1" x14ac:dyDescent="0.2">
      <c r="A135" s="15" t="s">
        <v>41</v>
      </c>
      <c r="B135" s="16">
        <v>13001</v>
      </c>
      <c r="C135" s="17">
        <v>9249705.5917276479</v>
      </c>
      <c r="D135" s="18">
        <v>362451.73</v>
      </c>
      <c r="E135" s="18">
        <v>1514429</v>
      </c>
      <c r="F135" s="19">
        <v>0</v>
      </c>
      <c r="G135" s="20">
        <f>IF(((0.5*C135)-(0.5*D135)-(0.5*F135)-E135)&lt;0,0,ROUND((0.5*C135)-(0.5*D135)-(0.5*F135)-E135,0))</f>
        <v>2929198</v>
      </c>
      <c r="H135" s="18">
        <v>1589702</v>
      </c>
      <c r="I135" s="21">
        <v>0</v>
      </c>
      <c r="J135" s="20">
        <v>2853925</v>
      </c>
      <c r="K135" s="18">
        <f>J135+G135</f>
        <v>5783123</v>
      </c>
    </row>
    <row r="136" spans="1:11" ht="13.5" customHeight="1" x14ac:dyDescent="0.2">
      <c r="A136" s="15" t="s">
        <v>151</v>
      </c>
      <c r="B136" s="16">
        <v>60006</v>
      </c>
      <c r="C136" s="17">
        <v>2977078.0503887022</v>
      </c>
      <c r="D136" s="18">
        <v>187621.96000000002</v>
      </c>
      <c r="E136" s="18">
        <v>488472</v>
      </c>
      <c r="F136" s="19">
        <v>0</v>
      </c>
      <c r="G136" s="20">
        <f>IF(((0.5*C136)-(0.5*D136)-(0.5*F136)-E136)&lt;0,0,ROUND((0.5*C136)-(0.5*D136)-(0.5*F136)-E136,0))</f>
        <v>906256</v>
      </c>
      <c r="H136" s="18">
        <v>575002</v>
      </c>
      <c r="I136" s="21">
        <v>0</v>
      </c>
      <c r="J136" s="20">
        <v>819726</v>
      </c>
      <c r="K136" s="18">
        <f>J136+G136</f>
        <v>1725982</v>
      </c>
    </row>
    <row r="137" spans="1:11" ht="13.5" customHeight="1" x14ac:dyDescent="0.2">
      <c r="A137" s="15" t="s">
        <v>37</v>
      </c>
      <c r="B137" s="16">
        <v>11004</v>
      </c>
      <c r="C137" s="17">
        <v>5270411.6812100159</v>
      </c>
      <c r="D137" s="18">
        <v>210315.79</v>
      </c>
      <c r="E137" s="18">
        <v>442880</v>
      </c>
      <c r="F137" s="19">
        <v>0</v>
      </c>
      <c r="G137" s="20">
        <f>IF(((0.5*C137)-(0.5*D137)-(0.5*F137)-E137)&lt;0,0,ROUND((0.5*C137)-(0.5*D137)-(0.5*F137)-E137,0))</f>
        <v>2087168</v>
      </c>
      <c r="H137" s="18">
        <v>451077</v>
      </c>
      <c r="I137" s="21">
        <v>0</v>
      </c>
      <c r="J137" s="20">
        <v>2078971</v>
      </c>
      <c r="K137" s="18">
        <f>J137+G137</f>
        <v>4166139</v>
      </c>
    </row>
    <row r="138" spans="1:11" ht="13.5" customHeight="1" x14ac:dyDescent="0.2">
      <c r="A138" s="15" t="s">
        <v>129</v>
      </c>
      <c r="B138" s="16">
        <v>51005</v>
      </c>
      <c r="C138" s="17">
        <v>2244530.9950209409</v>
      </c>
      <c r="D138" s="18">
        <v>147716.78999999998</v>
      </c>
      <c r="E138" s="18">
        <v>368568</v>
      </c>
      <c r="F138" s="19">
        <v>0</v>
      </c>
      <c r="G138" s="20">
        <f>IF(((0.5*C138)-(0.5*D138)-(0.5*F138)-E138)&lt;0,0,ROUND((0.5*C138)-(0.5*D138)-(0.5*F138)-E138,0))</f>
        <v>679839</v>
      </c>
      <c r="H138" s="18">
        <v>396208</v>
      </c>
      <c r="I138" s="21">
        <v>0</v>
      </c>
      <c r="J138" s="20">
        <v>652199</v>
      </c>
      <c r="K138" s="18">
        <f>J138+G138</f>
        <v>1332038</v>
      </c>
    </row>
    <row r="139" spans="1:11" ht="13.5" customHeight="1" x14ac:dyDescent="0.2">
      <c r="A139" s="15" t="s">
        <v>29</v>
      </c>
      <c r="B139" s="16">
        <v>6005</v>
      </c>
      <c r="C139" s="17">
        <v>2447116.0014844658</v>
      </c>
      <c r="D139" s="18">
        <v>75103.47</v>
      </c>
      <c r="E139" s="18">
        <v>278913</v>
      </c>
      <c r="F139" s="19">
        <v>0</v>
      </c>
      <c r="G139" s="20">
        <f>IF(((0.5*C139)-(0.5*D139)-(0.5*F139)-E139)&lt;0,0,ROUND((0.5*C139)-(0.5*D139)-(0.5*F139)-E139,0))</f>
        <v>907093</v>
      </c>
      <c r="H139" s="18">
        <v>277963</v>
      </c>
      <c r="I139" s="21">
        <v>0</v>
      </c>
      <c r="J139" s="20">
        <v>908043</v>
      </c>
      <c r="K139" s="18">
        <f>J139+G139</f>
        <v>1815136</v>
      </c>
    </row>
    <row r="140" spans="1:11" ht="13.5" customHeight="1" x14ac:dyDescent="0.2">
      <c r="A140" s="15" t="s">
        <v>45</v>
      </c>
      <c r="B140" s="16">
        <v>14004</v>
      </c>
      <c r="C140" s="17">
        <v>24945018.196611889</v>
      </c>
      <c r="D140" s="18">
        <v>1318884.71</v>
      </c>
      <c r="E140" s="18">
        <v>5091093</v>
      </c>
      <c r="F140" s="19">
        <v>0</v>
      </c>
      <c r="G140" s="20">
        <f>IF(((0.5*C140)-(0.5*D140)-(0.5*F140)-E140)&lt;0,0,ROUND((0.5*C140)-(0.5*D140)-(0.5*F140)-E140,0))</f>
        <v>6721974</v>
      </c>
      <c r="H140" s="18">
        <v>5669293</v>
      </c>
      <c r="I140" s="21">
        <v>0</v>
      </c>
      <c r="J140" s="20">
        <v>6143774</v>
      </c>
      <c r="K140" s="18">
        <f>J140+G140</f>
        <v>12865748</v>
      </c>
    </row>
    <row r="141" spans="1:11" ht="13.5" customHeight="1" x14ac:dyDescent="0.2">
      <c r="A141" s="15" t="s">
        <v>55</v>
      </c>
      <c r="B141" s="16">
        <v>18003</v>
      </c>
      <c r="C141" s="17">
        <v>1447366.8442716899</v>
      </c>
      <c r="D141" s="18">
        <v>84976.319999999992</v>
      </c>
      <c r="E141" s="18">
        <v>274714</v>
      </c>
      <c r="F141" s="19">
        <v>0</v>
      </c>
      <c r="G141" s="20">
        <f>IF(((0.5*C141)-(0.5*D141)-(0.5*F141)-E141)&lt;0,0,ROUND((0.5*C141)-(0.5*D141)-(0.5*F141)-E141,0))</f>
        <v>406481</v>
      </c>
      <c r="H141" s="18">
        <v>297574</v>
      </c>
      <c r="I141" s="21">
        <v>0</v>
      </c>
      <c r="J141" s="20">
        <v>383621</v>
      </c>
      <c r="K141" s="18">
        <f>J141+G141</f>
        <v>790102</v>
      </c>
    </row>
    <row r="142" spans="1:11" ht="13.5" customHeight="1" x14ac:dyDescent="0.2">
      <c r="A142" s="15" t="s">
        <v>46</v>
      </c>
      <c r="B142" s="16">
        <v>14005</v>
      </c>
      <c r="C142" s="17">
        <v>2043843.1580425533</v>
      </c>
      <c r="D142" s="18">
        <v>123903.59000000003</v>
      </c>
      <c r="E142" s="18">
        <v>226827</v>
      </c>
      <c r="F142" s="19">
        <v>0</v>
      </c>
      <c r="G142" s="20">
        <f>IF(((0.5*C142)-(0.5*D142)-(0.5*F142)-E142)&lt;0,0,ROUND((0.5*C142)-(0.5*D142)-(0.5*F142)-E142,0))</f>
        <v>733143</v>
      </c>
      <c r="H142" s="18">
        <v>233682</v>
      </c>
      <c r="I142" s="21">
        <v>0</v>
      </c>
      <c r="J142" s="20">
        <v>726288</v>
      </c>
      <c r="K142" s="18">
        <f>J142+G142</f>
        <v>1459431</v>
      </c>
    </row>
    <row r="143" spans="1:11" ht="13.5" customHeight="1" x14ac:dyDescent="0.2">
      <c r="A143" s="15" t="s">
        <v>56</v>
      </c>
      <c r="B143" s="16">
        <v>18005</v>
      </c>
      <c r="C143" s="17">
        <v>3639806.1518108929</v>
      </c>
      <c r="D143" s="18">
        <v>290102.57999999996</v>
      </c>
      <c r="E143" s="18">
        <v>979864</v>
      </c>
      <c r="F143" s="19">
        <v>0</v>
      </c>
      <c r="G143" s="20">
        <f>IF(((0.5*C143)-(0.5*D143)-(0.5*F143)-E143)&lt;0,0,ROUND((0.5*C143)-(0.5*D143)-(0.5*F143)-E143,0))</f>
        <v>694988</v>
      </c>
      <c r="H143" s="18">
        <v>1072531</v>
      </c>
      <c r="I143" s="21">
        <v>0</v>
      </c>
      <c r="J143" s="20">
        <v>602321</v>
      </c>
      <c r="K143" s="18">
        <f>J143+G143</f>
        <v>1297309</v>
      </c>
    </row>
    <row r="144" spans="1:11" ht="13.5" customHeight="1" x14ac:dyDescent="0.2">
      <c r="A144" s="15" t="s">
        <v>89</v>
      </c>
      <c r="B144" s="16">
        <v>36002</v>
      </c>
      <c r="C144" s="17">
        <v>2993074.9417178985</v>
      </c>
      <c r="D144" s="18">
        <v>325181.95999999996</v>
      </c>
      <c r="E144" s="18">
        <v>567319</v>
      </c>
      <c r="F144" s="19">
        <v>0</v>
      </c>
      <c r="G144" s="20">
        <f>IF(((0.5*C144)-(0.5*D144)-(0.5*F144)-E144)&lt;0,0,ROUND((0.5*C144)-(0.5*D144)-(0.5*F144)-E144,0))</f>
        <v>766627</v>
      </c>
      <c r="H144" s="18">
        <v>577480</v>
      </c>
      <c r="I144" s="21">
        <v>0</v>
      </c>
      <c r="J144" s="20">
        <v>756466</v>
      </c>
      <c r="K144" s="18">
        <f>J144+G144</f>
        <v>1523093</v>
      </c>
    </row>
    <row r="145" spans="1:11" ht="13.5" customHeight="1" x14ac:dyDescent="0.2">
      <c r="A145" s="15" t="s">
        <v>122</v>
      </c>
      <c r="B145" s="16">
        <v>49007</v>
      </c>
      <c r="C145" s="17">
        <v>9515887.9998695683</v>
      </c>
      <c r="D145" s="18">
        <v>681882.26</v>
      </c>
      <c r="E145" s="18">
        <v>1402559</v>
      </c>
      <c r="F145" s="19">
        <v>0</v>
      </c>
      <c r="G145" s="20">
        <f>IF(((0.5*C145)-(0.5*D145)-(0.5*F145)-E145)&lt;0,0,ROUND((0.5*C145)-(0.5*D145)-(0.5*F145)-E145,0))</f>
        <v>3014444</v>
      </c>
      <c r="H145" s="18">
        <v>1533351</v>
      </c>
      <c r="I145" s="21">
        <v>0</v>
      </c>
      <c r="J145" s="20">
        <v>2883652</v>
      </c>
      <c r="K145" s="18">
        <f>J145+G145</f>
        <v>5898096</v>
      </c>
    </row>
    <row r="146" spans="1:11" ht="13.5" customHeight="1" x14ac:dyDescent="0.2">
      <c r="A146" s="15" t="s">
        <v>15</v>
      </c>
      <c r="B146" s="16">
        <v>1003</v>
      </c>
      <c r="C146" s="17">
        <v>1014820.4310410699</v>
      </c>
      <c r="D146" s="18">
        <v>210825.3</v>
      </c>
      <c r="E146" s="18">
        <v>213853</v>
      </c>
      <c r="F146" s="19">
        <v>0</v>
      </c>
      <c r="G146" s="20">
        <f>IF(((0.5*C146)-(0.5*D146)-(0.5*F146)-E146)&lt;0,0,ROUND((0.5*C146)-(0.5*D146)-(0.5*F146)-E146,0))</f>
        <v>188145</v>
      </c>
      <c r="H146" s="18">
        <v>220281</v>
      </c>
      <c r="I146" s="21">
        <v>0</v>
      </c>
      <c r="J146" s="20">
        <v>181717</v>
      </c>
      <c r="K146" s="18">
        <f>J146+G146</f>
        <v>369862</v>
      </c>
    </row>
    <row r="147" spans="1:11" ht="13.5" customHeight="1" x14ac:dyDescent="0.2">
      <c r="A147" s="15" t="s">
        <v>114</v>
      </c>
      <c r="B147" s="16">
        <v>47001</v>
      </c>
      <c r="C147" s="17">
        <v>2963329.9740396976</v>
      </c>
      <c r="D147" s="18">
        <v>80357.37</v>
      </c>
      <c r="E147" s="18">
        <v>145932</v>
      </c>
      <c r="F147" s="19">
        <v>0</v>
      </c>
      <c r="G147" s="20">
        <f>IF(((0.5*C147)-(0.5*D147)-(0.5*F147)-E147)&lt;0,0,ROUND((0.5*C147)-(0.5*D147)-(0.5*F147)-E147,0))</f>
        <v>1295554</v>
      </c>
      <c r="H147" s="18">
        <v>141404</v>
      </c>
      <c r="I147" s="21">
        <v>0</v>
      </c>
      <c r="J147" s="20">
        <v>1300082</v>
      </c>
      <c r="K147" s="18">
        <f>J147+G147</f>
        <v>2595636</v>
      </c>
    </row>
    <row r="148" spans="1:11" ht="13.5" customHeight="1" x14ac:dyDescent="0.2">
      <c r="A148" s="15" t="s">
        <v>40</v>
      </c>
      <c r="B148" s="16">
        <v>12003</v>
      </c>
      <c r="C148" s="17">
        <v>2445609.5225142613</v>
      </c>
      <c r="D148" s="18">
        <v>351333.45</v>
      </c>
      <c r="E148" s="18">
        <v>436941</v>
      </c>
      <c r="F148" s="19">
        <v>0</v>
      </c>
      <c r="G148" s="20">
        <f>IF(((0.5*C148)-(0.5*D148)-(0.5*F148)-E148)&lt;0,0,ROUND((0.5*C148)-(0.5*D148)-(0.5*F148)-E148,0))</f>
        <v>610197</v>
      </c>
      <c r="H148" s="18">
        <v>473219</v>
      </c>
      <c r="I148" s="21">
        <v>0</v>
      </c>
      <c r="J148" s="20">
        <v>573919</v>
      </c>
      <c r="K148" s="18">
        <f>J148+G148</f>
        <v>1184116</v>
      </c>
    </row>
    <row r="149" spans="1:11" ht="13.5" customHeight="1" x14ac:dyDescent="0.2">
      <c r="A149" s="15" t="s">
        <v>137</v>
      </c>
      <c r="B149" s="16">
        <v>54007</v>
      </c>
      <c r="C149" s="17">
        <v>1722298.3376137535</v>
      </c>
      <c r="D149" s="18">
        <v>123621.96999999999</v>
      </c>
      <c r="E149" s="18">
        <v>303291</v>
      </c>
      <c r="F149" s="19">
        <v>0</v>
      </c>
      <c r="G149" s="20">
        <f>IF(((0.5*C149)-(0.5*D149)-(0.5*F149)-E149)&lt;0,0,ROUND((0.5*C149)-(0.5*D149)-(0.5*F149)-E149,0))</f>
        <v>496047</v>
      </c>
      <c r="H149" s="18">
        <v>303148</v>
      </c>
      <c r="I149" s="21">
        <v>0</v>
      </c>
      <c r="J149" s="20">
        <v>496190</v>
      </c>
      <c r="K149" s="18">
        <f>J149+G149</f>
        <v>992237</v>
      </c>
    </row>
    <row r="150" spans="1:11" ht="13.5" customHeight="1" x14ac:dyDescent="0.2">
      <c r="A150" s="15" t="s">
        <v>146</v>
      </c>
      <c r="B150" s="16">
        <v>59002</v>
      </c>
      <c r="C150" s="17">
        <v>5079093.0753580108</v>
      </c>
      <c r="D150" s="18">
        <v>325464.64</v>
      </c>
      <c r="E150" s="18">
        <v>883826</v>
      </c>
      <c r="F150" s="19">
        <v>0</v>
      </c>
      <c r="G150" s="20">
        <f>IF(((0.5*C150)-(0.5*D150)-(0.5*F150)-E150)&lt;0,0,ROUND((0.5*C150)-(0.5*D150)-(0.5*F150)-E150,0))</f>
        <v>1492988</v>
      </c>
      <c r="H150" s="18">
        <v>948299</v>
      </c>
      <c r="I150" s="21">
        <v>0</v>
      </c>
      <c r="J150" s="20">
        <v>1428515</v>
      </c>
      <c r="K150" s="18">
        <f>J150+G150</f>
        <v>2921503</v>
      </c>
    </row>
    <row r="151" spans="1:11" ht="13.5" customHeight="1" x14ac:dyDescent="0.2">
      <c r="A151" s="15" t="s">
        <v>18</v>
      </c>
      <c r="B151" s="16">
        <v>2006</v>
      </c>
      <c r="C151" s="17">
        <v>2598301.5400857339</v>
      </c>
      <c r="D151" s="18">
        <v>119050.25</v>
      </c>
      <c r="E151" s="18">
        <v>479339</v>
      </c>
      <c r="F151" s="19">
        <v>0</v>
      </c>
      <c r="G151" s="20">
        <f>IF(((0.5*C151)-(0.5*D151)-(0.5*F151)-E151)&lt;0,0,ROUND((0.5*C151)-(0.5*D151)-(0.5*F151)-E151,0))</f>
        <v>760287</v>
      </c>
      <c r="H151" s="18">
        <v>478933</v>
      </c>
      <c r="I151" s="21">
        <v>0</v>
      </c>
      <c r="J151" s="20">
        <v>760693</v>
      </c>
      <c r="K151" s="18">
        <f>J151+G151</f>
        <v>1520980</v>
      </c>
    </row>
    <row r="152" spans="1:11" ht="13.5" customHeight="1" x14ac:dyDescent="0.2">
      <c r="A152" s="15" t="s">
        <v>138</v>
      </c>
      <c r="B152" s="16">
        <v>55004</v>
      </c>
      <c r="C152" s="17">
        <v>2057448.5653481737</v>
      </c>
      <c r="D152" s="18">
        <v>71964.67</v>
      </c>
      <c r="E152" s="18">
        <v>233868</v>
      </c>
      <c r="F152" s="19">
        <v>0</v>
      </c>
      <c r="G152" s="20">
        <f>IF(((0.5*C152)-(0.5*D152)-(0.5*F152)-E152)&lt;0,0,ROUND((0.5*C152)-(0.5*D152)-(0.5*F152)-E152,0))</f>
        <v>758874</v>
      </c>
      <c r="H152" s="18">
        <v>259324</v>
      </c>
      <c r="I152" s="21">
        <v>0</v>
      </c>
      <c r="J152" s="20">
        <v>733418</v>
      </c>
      <c r="K152" s="18">
        <f>J152+G152</f>
        <v>1492292</v>
      </c>
    </row>
    <row r="153" spans="1:11" ht="13.5" customHeight="1" x14ac:dyDescent="0.2">
      <c r="A153" s="15" t="s">
        <v>159</v>
      </c>
      <c r="B153" s="16">
        <v>63003</v>
      </c>
      <c r="C153" s="17">
        <v>19133058.406037137</v>
      </c>
      <c r="D153" s="18">
        <v>885789.78</v>
      </c>
      <c r="E153" s="18">
        <v>3272198</v>
      </c>
      <c r="F153" s="19">
        <v>0</v>
      </c>
      <c r="G153" s="20">
        <f>IF(((0.5*C153)-(0.5*D153)-(0.5*F153)-E153)&lt;0,0,ROUND((0.5*C153)-(0.5*D153)-(0.5*F153)-E153,0))</f>
        <v>5851436</v>
      </c>
      <c r="H153" s="18">
        <v>3442394</v>
      </c>
      <c r="I153" s="21">
        <v>0</v>
      </c>
      <c r="J153" s="20">
        <v>5681240</v>
      </c>
      <c r="K153" s="18">
        <f>J153+G153</f>
        <v>11532676</v>
      </c>
    </row>
    <row r="154" spans="1:11" ht="12.75" x14ac:dyDescent="0.2">
      <c r="A154" s="29"/>
      <c r="B154" s="30"/>
      <c r="C154" s="18">
        <f>SUM(C5:C153)</f>
        <v>960345945.85812271</v>
      </c>
      <c r="D154" s="18">
        <f>SUM(D5:D153)</f>
        <v>50487089.450000003</v>
      </c>
      <c r="E154" s="18">
        <f t="shared" ref="E154:K154" si="0">SUM(E5:E153)</f>
        <v>178876342</v>
      </c>
      <c r="F154" s="18">
        <f t="shared" si="0"/>
        <v>0</v>
      </c>
      <c r="G154" s="18">
        <f t="shared" si="0"/>
        <v>277430332</v>
      </c>
      <c r="H154" s="18">
        <f t="shared" si="0"/>
        <v>195707522</v>
      </c>
      <c r="I154" s="21">
        <f t="shared" si="0"/>
        <v>0</v>
      </c>
      <c r="J154" s="18">
        <f t="shared" si="0"/>
        <v>262242068</v>
      </c>
      <c r="K154" s="18">
        <f t="shared" si="0"/>
        <v>539672400</v>
      </c>
    </row>
    <row r="155" spans="1:11" ht="13.5" thickBot="1" x14ac:dyDescent="0.25">
      <c r="A155" s="31"/>
      <c r="B155" s="32"/>
      <c r="C155" s="33"/>
      <c r="D155" s="33"/>
      <c r="E155" s="33"/>
      <c r="F155" s="34"/>
      <c r="G155" s="33"/>
      <c r="H155" s="35"/>
      <c r="I155" s="35"/>
      <c r="J155" s="35"/>
      <c r="K155" s="35"/>
    </row>
    <row r="156" spans="1:11" s="40" customFormat="1" ht="13.5" thickBot="1" x14ac:dyDescent="0.25">
      <c r="A156" s="36" t="s">
        <v>163</v>
      </c>
      <c r="B156" s="37" t="s">
        <v>164</v>
      </c>
      <c r="C156" s="38">
        <v>173019</v>
      </c>
      <c r="D156" s="38"/>
      <c r="E156" s="38"/>
      <c r="F156" s="39"/>
      <c r="G156" s="38">
        <f>ROUND(C156/2,0)</f>
        <v>86510</v>
      </c>
      <c r="H156" s="38"/>
      <c r="I156" s="38"/>
      <c r="J156" s="38">
        <f>C156-G156</f>
        <v>86509</v>
      </c>
      <c r="K156" s="38">
        <f>G156+J156</f>
        <v>173019</v>
      </c>
    </row>
    <row r="157" spans="1:11" s="44" customFormat="1" ht="12.75" x14ac:dyDescent="0.2">
      <c r="A157" s="41"/>
      <c r="B157" s="41"/>
      <c r="C157" s="42"/>
      <c r="D157" s="42"/>
      <c r="E157" s="42"/>
      <c r="F157" s="42"/>
      <c r="G157" s="42"/>
      <c r="H157" s="43"/>
      <c r="I157" s="43"/>
      <c r="J157" s="43"/>
      <c r="K157" s="43"/>
    </row>
    <row r="158" spans="1:11" ht="13.5" customHeight="1" x14ac:dyDescent="0.2">
      <c r="A158" s="45"/>
      <c r="B158" s="45"/>
      <c r="C158" s="46"/>
      <c r="D158" s="33"/>
      <c r="E158" s="33"/>
      <c r="F158" s="33"/>
      <c r="G158" s="33"/>
      <c r="H158" s="35"/>
      <c r="I158" s="35"/>
      <c r="J158" s="47" t="s">
        <v>165</v>
      </c>
      <c r="K158" s="48">
        <f>K154+K156</f>
        <v>539845419</v>
      </c>
    </row>
    <row r="160" spans="1:11" x14ac:dyDescent="0.2">
      <c r="K160" s="51"/>
    </row>
    <row r="161" spans="11:11" x14ac:dyDescent="0.2">
      <c r="K161" s="51"/>
    </row>
    <row r="162" spans="11:11" x14ac:dyDescent="0.2">
      <c r="K162" s="51"/>
    </row>
    <row r="163" spans="11:11" x14ac:dyDescent="0.2">
      <c r="K163" s="51"/>
    </row>
    <row r="164" spans="11:11" x14ac:dyDescent="0.2">
      <c r="K164" s="51"/>
    </row>
  </sheetData>
  <sortState xmlns:xlrd2="http://schemas.microsoft.com/office/spreadsheetml/2017/richdata2" ref="A5:K153">
    <sortCondition ref="A5:A153"/>
  </sortState>
  <pageMargins left="0.28999999999999998" right="0.17" top="0.3" bottom="0.28999999999999998" header="0.17" footer="0.17"/>
  <pageSetup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FY2023 ESTIMATE</vt:lpstr>
      <vt:lpstr>'FY2023 ESTIMATE'!Print_Area</vt:lpstr>
      <vt:lpstr>'FY2023 ESTIMATE'!Print_Titles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dcterms:created xsi:type="dcterms:W3CDTF">2023-01-13T22:12:41Z</dcterms:created>
  <dcterms:modified xsi:type="dcterms:W3CDTF">2023-01-13T22:15:53Z</dcterms:modified>
</cp:coreProperties>
</file>