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Y16 GSA Estimate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'FY16 GSA Estimate'!$A$1:$J$152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'FY16 GSA Estimate'!$A$1:$J$157</definedName>
    <definedName name="_xlnm.Print_Titles" localSheetId="0">'FY16 GSA Estimate'!$A:$B,'FY16 GSA Estimate'!$1:$1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J154" i="1" l="1"/>
  <c r="H152" i="1"/>
  <c r="J130" i="1"/>
  <c r="J57" i="1"/>
  <c r="J45" i="1"/>
  <c r="J107" i="1"/>
  <c r="J148" i="1"/>
  <c r="J71" i="1"/>
  <c r="J150" i="1"/>
  <c r="J122" i="1"/>
  <c r="J14" i="1"/>
  <c r="J70" i="1"/>
  <c r="J143" i="1"/>
  <c r="J56" i="1"/>
  <c r="J35" i="1"/>
  <c r="J17" i="1"/>
  <c r="J9" i="1"/>
  <c r="J74" i="1"/>
  <c r="J145" i="1"/>
  <c r="J50" i="1"/>
  <c r="J94" i="1"/>
  <c r="J83" i="1"/>
  <c r="J19" i="1"/>
  <c r="J87" i="1"/>
  <c r="J49" i="1"/>
  <c r="J91" i="1"/>
  <c r="J100" i="1"/>
  <c r="J22" i="1"/>
  <c r="J88" i="1"/>
  <c r="J128" i="1"/>
  <c r="J86" i="1"/>
  <c r="J66" i="1"/>
  <c r="J23" i="1"/>
  <c r="J125" i="1"/>
  <c r="J95" i="1"/>
  <c r="J55" i="1"/>
  <c r="J109" i="1"/>
  <c r="J65" i="1"/>
  <c r="J18" i="1"/>
  <c r="J64" i="1"/>
  <c r="J97" i="1"/>
  <c r="J63" i="1"/>
  <c r="J47" i="1"/>
  <c r="J24" i="1"/>
  <c r="J62" i="1"/>
  <c r="J124" i="1"/>
  <c r="J60" i="1"/>
  <c r="J21" i="1"/>
  <c r="J96" i="1"/>
  <c r="J59" i="1"/>
  <c r="J13" i="1"/>
  <c r="J51" i="1"/>
  <c r="J105" i="1"/>
  <c r="J72" i="1"/>
  <c r="J42" i="1"/>
  <c r="J76" i="1"/>
  <c r="J43" i="1"/>
  <c r="J16" i="1"/>
  <c r="J7" i="1"/>
  <c r="J129" i="1"/>
  <c r="J41" i="1"/>
  <c r="J37" i="1"/>
  <c r="J141" i="1"/>
  <c r="J139" i="1"/>
  <c r="J101" i="1"/>
  <c r="J98" i="1"/>
  <c r="J48" i="1"/>
  <c r="J44" i="1"/>
  <c r="J32" i="1"/>
  <c r="J123" i="1"/>
  <c r="J93" i="1"/>
  <c r="J92" i="1"/>
  <c r="J140" i="1"/>
  <c r="J138" i="1"/>
  <c r="J67" i="1"/>
  <c r="J53" i="1"/>
  <c r="J77" i="1"/>
  <c r="J133" i="1"/>
  <c r="J146" i="1"/>
  <c r="J28" i="1"/>
  <c r="J111" i="1"/>
  <c r="J135" i="1"/>
  <c r="J5" i="1"/>
  <c r="J68" i="1"/>
  <c r="J103" i="1"/>
  <c r="J10" i="1"/>
  <c r="J81" i="1"/>
  <c r="J26" i="1"/>
  <c r="J61" i="1"/>
  <c r="J137" i="1"/>
  <c r="J36" i="1"/>
  <c r="J121" i="1"/>
  <c r="J117" i="1"/>
  <c r="J15" i="1"/>
  <c r="J8" i="1"/>
  <c r="J149" i="1"/>
  <c r="J78" i="1"/>
  <c r="J75" i="1"/>
  <c r="D152" i="1"/>
  <c r="I152" i="1"/>
  <c r="J144" i="1" l="1"/>
  <c r="F152" i="1"/>
  <c r="J110" i="1"/>
  <c r="J46" i="1"/>
  <c r="J54" i="1"/>
  <c r="J11" i="1"/>
  <c r="J20" i="1"/>
  <c r="J2" i="1"/>
  <c r="J31" i="1"/>
  <c r="J29" i="1"/>
  <c r="J58" i="1"/>
  <c r="J38" i="1"/>
  <c r="J25" i="1"/>
  <c r="J118" i="1"/>
  <c r="G152" i="1"/>
  <c r="J112" i="1"/>
  <c r="J127" i="1"/>
  <c r="J126" i="1"/>
  <c r="J4" i="1"/>
  <c r="J40" i="1"/>
  <c r="C152" i="1"/>
  <c r="J108" i="1"/>
  <c r="J132" i="1"/>
  <c r="J52" i="1"/>
  <c r="J39" i="1"/>
  <c r="J102" i="1"/>
  <c r="J136" i="1"/>
  <c r="J85" i="1"/>
  <c r="J73" i="1"/>
  <c r="J114" i="1"/>
  <c r="J147" i="1"/>
  <c r="J116" i="1"/>
  <c r="J113" i="1"/>
  <c r="J104" i="1"/>
  <c r="J3" i="1"/>
  <c r="J30" i="1"/>
  <c r="J90" i="1"/>
  <c r="J134" i="1"/>
  <c r="J12" i="1"/>
  <c r="J33" i="1"/>
  <c r="J99" i="1"/>
  <c r="J151" i="1"/>
  <c r="J119" i="1"/>
  <c r="J120" i="1"/>
  <c r="J131" i="1"/>
  <c r="J69" i="1"/>
  <c r="J80" i="1"/>
  <c r="J142" i="1"/>
  <c r="J79" i="1"/>
  <c r="J6" i="1"/>
  <c r="J34" i="1"/>
  <c r="J82" i="1"/>
  <c r="J27" i="1"/>
  <c r="J89" i="1"/>
  <c r="J115" i="1"/>
  <c r="J106" i="1"/>
  <c r="J84" i="1"/>
  <c r="J152" i="1" l="1"/>
</calcChain>
</file>

<file path=xl/sharedStrings.xml><?xml version="1.0" encoding="utf-8"?>
<sst xmlns="http://schemas.openxmlformats.org/spreadsheetml/2006/main" count="164" uniqueCount="164">
  <si>
    <t>District Name</t>
  </si>
  <si>
    <t>2013 State Aid Fall Enrollment</t>
  </si>
  <si>
    <t>2014 State Aid Fall Enrollment</t>
  </si>
  <si>
    <t>2015 State Aid Fall Enrollment</t>
  </si>
  <si>
    <r>
      <rPr>
        <b/>
        <sz val="9"/>
        <color theme="0"/>
        <rFont val="Gill Sans MT"/>
        <family val="2"/>
      </rPr>
      <t>ESTIMATED</t>
    </r>
    <r>
      <rPr>
        <sz val="9"/>
        <color theme="0"/>
        <rFont val="Gill Sans MT"/>
        <family val="2"/>
      </rPr>
      <t xml:space="preserve"> TOTAL Need </t>
    </r>
  </si>
  <si>
    <t xml:space="preserve">1st Half
Local Effort
(Pay 2015)  </t>
  </si>
  <si>
    <t>1st Half Penalties &amp; Adjustments</t>
  </si>
  <si>
    <t>Additional Aid as per 13-13-87</t>
  </si>
  <si>
    <r>
      <t xml:space="preserve">ESTIMATED
1st Half State Aid
</t>
    </r>
    <r>
      <rPr>
        <sz val="9"/>
        <color theme="0"/>
        <rFont val="Gill Sans MT"/>
        <family val="2"/>
      </rPr>
      <t>1/2 of Need minus 1st half local effort</t>
    </r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</si>
  <si>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</si>
  <si>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</si>
  <si>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</si>
  <si>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</si>
  <si>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</si>
  <si>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</si>
  <si>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</si>
  <si>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</si>
  <si>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</si>
  <si>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</si>
  <si>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</si>
  <si>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</si>
  <si>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</si>
  <si>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</si>
  <si>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</si>
  <si>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</si>
  <si>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</si>
  <si>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</si>
  <si>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</si>
  <si>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</si>
  <si>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</si>
  <si>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</si>
  <si>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</si>
  <si>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</si>
  <si>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</si>
  <si>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</si>
  <si>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</si>
  <si>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</si>
  <si>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</si>
  <si>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</si>
  <si>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</si>
  <si>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</si>
  <si>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</si>
  <si>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</si>
  <si>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</si>
  <si>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</si>
  <si>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</si>
  <si>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</si>
  <si>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</si>
  <si>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</si>
  <si>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</si>
  <si>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</si>
  <si>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</si>
  <si>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</si>
  <si>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</si>
  <si>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</si>
  <si>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</si>
  <si>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</si>
  <si>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</si>
  <si>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</si>
  <si>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</si>
  <si>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</si>
  <si>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</si>
  <si>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</si>
  <si>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</si>
  <si>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</si>
  <si>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Grant-Deuel 25-3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</si>
  <si>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</si>
  <si>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</si>
  <si>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</si>
  <si>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</si>
  <si>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</si>
  <si>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</si>
  <si>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</si>
  <si>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</si>
  <si>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</si>
  <si>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</si>
  <si>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</si>
  <si>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</si>
  <si>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</si>
  <si>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</si>
  <si>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</si>
  <si>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</si>
  <si>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</si>
  <si>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</si>
  <si>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</si>
  <si>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</si>
  <si>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</si>
  <si>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</si>
  <si>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</si>
  <si>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</si>
  <si>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</si>
  <si>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</si>
  <si>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</si>
  <si>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</si>
  <si>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</si>
  <si>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</si>
  <si>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</si>
  <si>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</si>
  <si>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</si>
  <si>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</si>
  <si>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</si>
  <si>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</si>
  <si>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</si>
  <si>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</si>
  <si>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</si>
  <si>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</si>
  <si>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</si>
  <si>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</si>
  <si>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</si>
  <si>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</si>
  <si>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</si>
  <si>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</si>
  <si>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</si>
  <si>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</si>
  <si>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</si>
  <si>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</si>
  <si>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</si>
  <si>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</si>
  <si>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</si>
  <si>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</si>
  <si>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</si>
  <si>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</si>
  <si>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</si>
  <si>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</si>
  <si>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</si>
  <si>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</si>
  <si>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</si>
  <si>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</si>
  <si>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</si>
  <si>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</si>
  <si>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</si>
  <si>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</si>
  <si>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</si>
  <si>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</si>
  <si>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</si>
  <si>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</si>
  <si>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</si>
  <si>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</si>
  <si>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</si>
  <si>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</si>
  <si>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</si>
  <si>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</si>
  <si>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</si>
  <si>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</si>
  <si>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</si>
  <si>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</si>
  <si>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</si>
  <si>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</si>
  <si>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</si>
  <si>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</si>
  <si>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</si>
  <si>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</si>
  <si>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</si>
  <si>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</si>
  <si>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</si>
  <si>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</si>
  <si>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</si>
  <si>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</si>
  <si>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</si>
  <si>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 xml:space="preserve"> </t>
  </si>
  <si>
    <t>L-D Career &amp; Tech Ed.</t>
  </si>
  <si>
    <t>Stickney 01-2</t>
  </si>
  <si>
    <t>Corsica 21-2</t>
  </si>
  <si>
    <t>Dist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</si>
</sst>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164" formatCode="#,##0.000"/>
    <numFmt numFmtId="165" formatCode="&quot;$&quot;#,##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/>
      <name val="Gill Sans MT"/>
      <family val="2"/>
    </font>
    <font>
      <b/>
      <sz val="9"/>
      <color theme="0"/>
      <name val="Gill Sans MT"/>
      <family val="2"/>
    </font>
    <font>
      <b/>
      <sz val="9"/>
      <color rgb="FFFF0000"/>
      <name val="Gill Sans MT"/>
      <family val="2"/>
    </font>
    <font>
      <sz val="9"/>
      <color rgb="FFFF0000"/>
      <name val="Gill Sans MT"/>
      <family val="2"/>
    </font>
    <font>
      <sz val="9"/>
      <color rgb="FF002060"/>
      <name val="Gill Sans MT"/>
      <family val="2"/>
    </font>
    <font>
      <sz val="11"/>
      <color theme="1"/>
      <name val="Gill Sans MT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40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5" fontId="3" fillId="2" borderId="1" xfId="0" applyNumberFormat="1" applyFont="1" applyFill="1" applyBorder="1" applyAlignment="1">
      <alignment horizontal="center" wrapText="1"/>
    </xf>
    <xf numFmtId="5" fontId="5" fillId="2" borderId="1" xfId="0" applyNumberFormat="1" applyFont="1" applyFill="1" applyBorder="1" applyAlignment="1">
      <alignment horizontal="center" wrapText="1"/>
    </xf>
    <xf numFmtId="5" fontId="4" fillId="2" borderId="1" xfId="0" applyNumberFormat="1" applyFont="1" applyFill="1" applyBorder="1" applyAlignment="1">
      <alignment horizontal="center" wrapText="1"/>
    </xf>
    <xf numFmtId="5" fontId="6" fillId="2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7" fillId="0" borderId="2" xfId="0" applyFont="1" applyFill="1" applyBorder="1" applyAlignment="1">
      <alignment horizontal="left"/>
    </xf>
    <xf numFmtId="4" fontId="7" fillId="0" borderId="2" xfId="0" applyNumberFormat="1" applyFont="1" applyFill="1" applyBorder="1"/>
    <xf numFmtId="165" fontId="7" fillId="0" borderId="2" xfId="0" applyNumberFormat="1" applyFont="1" applyFill="1" applyBorder="1"/>
    <xf numFmtId="5" fontId="7" fillId="0" borderId="2" xfId="0" applyNumberFormat="1" applyFont="1" applyFill="1" applyBorder="1"/>
    <xf numFmtId="5" fontId="6" fillId="0" borderId="2" xfId="0" applyNumberFormat="1" applyFont="1" applyFill="1" applyBorder="1" applyAlignment="1">
      <alignment horizontal="right"/>
    </xf>
    <xf numFmtId="5" fontId="7" fillId="0" borderId="2" xfId="0" applyNumberFormat="1" applyFont="1" applyFill="1" applyBorder="1" applyAlignment="1">
      <alignment horizontal="right"/>
    </xf>
    <xf numFmtId="5" fontId="6" fillId="0" borderId="2" xfId="0" applyNumberFormat="1" applyFont="1" applyFill="1" applyBorder="1"/>
    <xf numFmtId="0" fontId="7" fillId="0" borderId="0" xfId="0" applyFont="1" applyFill="1" applyBorder="1"/>
    <xf numFmtId="0" fontId="7" fillId="0" borderId="2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center" wrapText="1"/>
    </xf>
    <xf numFmtId="4" fontId="7" fillId="0" borderId="0" xfId="0" applyNumberFormat="1" applyFont="1" applyFill="1" applyBorder="1"/>
    <xf numFmtId="5" fontId="7" fillId="0" borderId="0" xfId="0" applyNumberFormat="1" applyFont="1" applyFill="1" applyBorder="1"/>
    <xf numFmtId="0" fontId="6" fillId="0" borderId="0" xfId="0" applyFont="1" applyFill="1" applyBorder="1"/>
    <xf numFmtId="3" fontId="7" fillId="3" borderId="4" xfId="0" applyNumberFormat="1" applyFont="1" applyFill="1" applyBorder="1" applyAlignment="1">
      <alignment horizontal="left" wrapText="1"/>
    </xf>
    <xf numFmtId="3" fontId="7" fillId="3" borderId="5" xfId="0" applyNumberFormat="1" applyFont="1" applyFill="1" applyBorder="1" applyAlignment="1">
      <alignment horizontal="left" wrapText="1"/>
    </xf>
    <xf numFmtId="4" fontId="7" fillId="3" borderId="5" xfId="0" applyNumberFormat="1" applyFont="1" applyFill="1" applyBorder="1" applyAlignment="1">
      <alignment wrapText="1"/>
    </xf>
    <xf numFmtId="5" fontId="7" fillId="3" borderId="5" xfId="0" applyNumberFormat="1" applyFont="1" applyFill="1" applyBorder="1" applyAlignment="1">
      <alignment wrapText="1"/>
    </xf>
    <xf numFmtId="5" fontId="6" fillId="3" borderId="5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wrapText="1"/>
    </xf>
    <xf numFmtId="5" fontId="7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165" fontId="7" fillId="0" borderId="0" xfId="0" applyNumberFormat="1" applyFont="1" applyFill="1" applyBorder="1"/>
    <xf numFmtId="6" fontId="6" fillId="0" borderId="2" xfId="0" applyNumberFormat="1" applyFont="1" applyFill="1" applyBorder="1"/>
    <xf numFmtId="6" fontId="6" fillId="0" borderId="0" xfId="0" applyNumberFormat="1" applyFont="1" applyFill="1" applyBorder="1"/>
    <xf numFmtId="6" fontId="6" fillId="3" borderId="5" xfId="0" applyNumberFormat="1" applyFont="1" applyFill="1" applyBorder="1" applyAlignment="1">
      <alignment wrapText="1"/>
    </xf>
    <xf numFmtId="5" fontId="6" fillId="0" borderId="0" xfId="0" applyNumberFormat="1" applyFont="1" applyFill="1" applyBorder="1" applyAlignment="1">
      <alignment wrapText="1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SA%20Estimate%20FY16%203.19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16 EST"/>
      <sheetName val="Need Calc"/>
      <sheetName val="State Aid Fall Enroll"/>
      <sheetName val="ELL"/>
      <sheetName val="ARSD 24.17.03.07"/>
      <sheetName val="SDCL 13-13-87"/>
      <sheetName val="students 13.13.87"/>
      <sheetName val="SCHV2014"/>
      <sheetName val="SCHV2015"/>
      <sheetName val="Notes"/>
      <sheetName val="Gaming Adjus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A151" sqref="A2:XFD151"/>
    </sheetView>
  </sheetViews>
  <sheetFormatPr defaultRowHeight="15.75" x14ac:dyDescent="0.35"/>
  <cols>
    <col min="1" max="1" width="5.28515625" style="34" bestFit="1" customWidth="1"/>
    <col min="2" max="2" width="20.7109375" style="34" bestFit="1" customWidth="1"/>
    <col min="3" max="3" width="8.85546875" style="17" bestFit="1" customWidth="1"/>
    <col min="4" max="5" width="8.85546875" style="17" customWidth="1"/>
    <col min="6" max="6" width="11.7109375" style="35" bestFit="1" customWidth="1"/>
    <col min="7" max="7" width="11.140625" style="22" bestFit="1" customWidth="1"/>
    <col min="8" max="8" width="9.85546875" style="23" bestFit="1" customWidth="1"/>
    <col min="9" max="9" width="9.140625" style="23" bestFit="1" customWidth="1"/>
    <col min="10" max="10" width="15.140625" style="17" bestFit="1" customWidth="1"/>
    <col min="11" max="16384" width="9.140625" style="17"/>
  </cols>
  <sheetData>
    <row r="1" spans="1:10" s="9" customFormat="1" ht="63" x14ac:dyDescent="0.35">
      <c r="A1" s="1" t="s">
        <v>163</v>
      </c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5</v>
      </c>
      <c r="H1" s="8" t="s">
        <v>6</v>
      </c>
      <c r="I1" s="6" t="s">
        <v>7</v>
      </c>
      <c r="J1" s="7" t="s">
        <v>8</v>
      </c>
    </row>
    <row r="2" spans="1:10" x14ac:dyDescent="0.35">
      <c r="A2" s="10">
        <v>6001</v>
      </c>
      <c r="B2" s="10" t="s">
        <v>22</v>
      </c>
      <c r="C2" s="11">
        <v>4255.4799999999996</v>
      </c>
      <c r="D2" s="11">
        <v>4351.5200000000004</v>
      </c>
      <c r="E2" s="11"/>
      <c r="F2" s="12">
        <v>21026343</v>
      </c>
      <c r="G2" s="13">
        <v>5592446</v>
      </c>
      <c r="H2" s="36"/>
      <c r="I2" s="14">
        <v>0</v>
      </c>
      <c r="J2" s="15">
        <f>IF((0.5*F2)-G2+H2+(0.5*I2)&lt;0,0,ROUND((0.5*F2)-G2+H2+(0.5*I2),0))</f>
        <v>4920726</v>
      </c>
    </row>
    <row r="3" spans="1:10" ht="13.5" customHeight="1" x14ac:dyDescent="0.35">
      <c r="A3" s="10">
        <v>58003</v>
      </c>
      <c r="B3" s="10" t="s">
        <v>141</v>
      </c>
      <c r="C3" s="11">
        <v>275</v>
      </c>
      <c r="D3" s="11">
        <v>267</v>
      </c>
      <c r="E3" s="11"/>
      <c r="F3" s="12">
        <v>1514103</v>
      </c>
      <c r="G3" s="13">
        <v>1057103</v>
      </c>
      <c r="H3" s="36"/>
      <c r="I3" s="14">
        <v>0</v>
      </c>
      <c r="J3" s="15">
        <f>IF((0.5*F3)-G3+H3+(0.5*I3)&lt;0,0,ROUND((0.5*F3)-G3+H3+(0.5*I3),0))</f>
        <v>0</v>
      </c>
    </row>
    <row r="4" spans="1:10" ht="13.5" customHeight="1" x14ac:dyDescent="0.35">
      <c r="A4" s="10">
        <v>61001</v>
      </c>
      <c r="B4" s="10" t="s">
        <v>148</v>
      </c>
      <c r="C4" s="11">
        <v>290.45</v>
      </c>
      <c r="D4" s="11">
        <v>285.58</v>
      </c>
      <c r="E4" s="11"/>
      <c r="F4" s="12">
        <v>1594973</v>
      </c>
      <c r="G4" s="13">
        <v>409144</v>
      </c>
      <c r="H4" s="36"/>
      <c r="I4" s="14">
        <v>0</v>
      </c>
      <c r="J4" s="15">
        <f>IF((0.5*F4)-G4+H4+(0.5*I4)&lt;0,0,ROUND((0.5*F4)-G4+H4+(0.5*I4),0))</f>
        <v>388343</v>
      </c>
    </row>
    <row r="5" spans="1:10" ht="13.5" customHeight="1" x14ac:dyDescent="0.35">
      <c r="A5" s="10">
        <v>11001</v>
      </c>
      <c r="B5" s="10" t="s">
        <v>31</v>
      </c>
      <c r="C5" s="11">
        <v>333</v>
      </c>
      <c r="D5" s="11">
        <v>346</v>
      </c>
      <c r="E5" s="11"/>
      <c r="F5" s="12">
        <v>1850223</v>
      </c>
      <c r="G5" s="13">
        <v>295699</v>
      </c>
      <c r="H5" s="36"/>
      <c r="I5" s="14">
        <v>0</v>
      </c>
      <c r="J5" s="15">
        <f>IF((0.5*F5)-G5+H5+(0.5*I5)&lt;0,0,ROUND((0.5*F5)-G5+H5+(0.5*I5),0))</f>
        <v>629413</v>
      </c>
    </row>
    <row r="6" spans="1:10" ht="13.5" customHeight="1" x14ac:dyDescent="0.35">
      <c r="A6" s="10">
        <v>38001</v>
      </c>
      <c r="B6" s="10" t="s">
        <v>87</v>
      </c>
      <c r="C6" s="11">
        <v>281.99</v>
      </c>
      <c r="D6" s="11">
        <v>286</v>
      </c>
      <c r="E6" s="11"/>
      <c r="F6" s="12">
        <v>1578716</v>
      </c>
      <c r="G6" s="13">
        <v>439994</v>
      </c>
      <c r="H6" s="36"/>
      <c r="I6" s="14">
        <v>0</v>
      </c>
      <c r="J6" s="15">
        <f>IF((0.5*F6)-G6+H6+(0.5*I6)&lt;0,0,ROUND((0.5*F6)-G6+H6+(0.5*I6),0))</f>
        <v>349364</v>
      </c>
    </row>
    <row r="7" spans="1:10" ht="13.5" customHeight="1" x14ac:dyDescent="0.35">
      <c r="A7" s="10">
        <v>21001</v>
      </c>
      <c r="B7" s="10" t="s">
        <v>55</v>
      </c>
      <c r="C7" s="11">
        <v>166</v>
      </c>
      <c r="D7" s="11">
        <v>173</v>
      </c>
      <c r="E7" s="11"/>
      <c r="F7" s="12">
        <v>970269</v>
      </c>
      <c r="G7" s="13">
        <v>173346</v>
      </c>
      <c r="H7" s="36"/>
      <c r="I7" s="14">
        <v>0</v>
      </c>
      <c r="J7" s="15">
        <f>IF((0.5*F7)-G7+H7+(0.5*I7)&lt;0,0,ROUND((0.5*F7)-G7+H7+(0.5*I7),0))</f>
        <v>311789</v>
      </c>
    </row>
    <row r="8" spans="1:10" ht="13.5" customHeight="1" x14ac:dyDescent="0.35">
      <c r="A8" s="10">
        <v>4001</v>
      </c>
      <c r="B8" s="10" t="s">
        <v>15</v>
      </c>
      <c r="C8" s="11">
        <v>261</v>
      </c>
      <c r="D8" s="11">
        <v>251</v>
      </c>
      <c r="E8" s="11"/>
      <c r="F8" s="12">
        <v>1435046</v>
      </c>
      <c r="G8" s="13">
        <v>186485</v>
      </c>
      <c r="H8" s="36"/>
      <c r="I8" s="14">
        <v>0</v>
      </c>
      <c r="J8" s="15">
        <f>IF((0.5*F8)-G8+H8+(0.5*I8)&lt;0,0,ROUND((0.5*F8)-G8+H8+(0.5*I8),0))</f>
        <v>531038</v>
      </c>
    </row>
    <row r="9" spans="1:10" ht="13.5" customHeight="1" x14ac:dyDescent="0.35">
      <c r="A9" s="10">
        <v>49001</v>
      </c>
      <c r="B9" s="10" t="s">
        <v>112</v>
      </c>
      <c r="C9" s="11">
        <v>422.51</v>
      </c>
      <c r="D9" s="11">
        <v>459.89</v>
      </c>
      <c r="E9" s="11"/>
      <c r="F9" s="12">
        <v>2301274</v>
      </c>
      <c r="G9" s="13">
        <v>340142</v>
      </c>
      <c r="H9" s="36"/>
      <c r="I9" s="14">
        <v>0</v>
      </c>
      <c r="J9" s="15">
        <f>IF((0.5*F9)-G9+H9+(0.5*I9)&lt;0,0,ROUND((0.5*F9)-G9+H9+(0.5*I9),0))</f>
        <v>810495</v>
      </c>
    </row>
    <row r="10" spans="1:10" ht="13.5" customHeight="1" x14ac:dyDescent="0.35">
      <c r="A10" s="10">
        <v>9001</v>
      </c>
      <c r="B10" s="10" t="s">
        <v>28</v>
      </c>
      <c r="C10" s="11">
        <v>1404.03</v>
      </c>
      <c r="D10" s="11">
        <v>1355.51</v>
      </c>
      <c r="E10" s="11"/>
      <c r="F10" s="12">
        <v>6730002</v>
      </c>
      <c r="G10" s="13">
        <v>981126</v>
      </c>
      <c r="H10" s="36"/>
      <c r="I10" s="14">
        <v>0</v>
      </c>
      <c r="J10" s="15">
        <f>IF((0.5*F10)-G10+H10+(0.5*I10)&lt;0,0,ROUND((0.5*F10)-G10+H10+(0.5*I10),0))</f>
        <v>2383875</v>
      </c>
    </row>
    <row r="11" spans="1:10" ht="13.5" customHeight="1" x14ac:dyDescent="0.35">
      <c r="A11" s="10">
        <v>3001</v>
      </c>
      <c r="B11" s="10" t="s">
        <v>14</v>
      </c>
      <c r="C11" s="11">
        <v>493</v>
      </c>
      <c r="D11" s="11">
        <v>482</v>
      </c>
      <c r="E11" s="11"/>
      <c r="F11" s="12">
        <v>2493627</v>
      </c>
      <c r="G11" s="13">
        <v>205194</v>
      </c>
      <c r="H11" s="36"/>
      <c r="I11" s="14">
        <v>0</v>
      </c>
      <c r="J11" s="15">
        <f>IF((0.5*F11)-G11+H11+(0.5*I11)&lt;0,0,ROUND((0.5*F11)-G11+H11+(0.5*I11),0))</f>
        <v>1041620</v>
      </c>
    </row>
    <row r="12" spans="1:10" ht="13.5" customHeight="1" x14ac:dyDescent="0.35">
      <c r="A12" s="10">
        <v>61002</v>
      </c>
      <c r="B12" s="10" t="s">
        <v>149</v>
      </c>
      <c r="C12" s="11">
        <v>650.84</v>
      </c>
      <c r="D12" s="11">
        <v>652</v>
      </c>
      <c r="E12" s="11"/>
      <c r="F12" s="12">
        <v>3176819</v>
      </c>
      <c r="G12" s="13">
        <v>675480</v>
      </c>
      <c r="H12" s="36"/>
      <c r="I12" s="14">
        <v>0</v>
      </c>
      <c r="J12" s="15">
        <f>IF((0.5*F12)-G12+H12+(0.5*I12)&lt;0,0,ROUND((0.5*F12)-G12+H12+(0.5*I12),0))</f>
        <v>912930</v>
      </c>
    </row>
    <row r="13" spans="1:10" ht="13.5" customHeight="1" x14ac:dyDescent="0.35">
      <c r="A13" s="10">
        <v>25001</v>
      </c>
      <c r="B13" s="10" t="s">
        <v>64</v>
      </c>
      <c r="C13" s="11">
        <v>106.2</v>
      </c>
      <c r="D13" s="11">
        <v>95</v>
      </c>
      <c r="E13" s="11"/>
      <c r="F13" s="12">
        <v>575865</v>
      </c>
      <c r="G13" s="13">
        <v>203051</v>
      </c>
      <c r="H13" s="36"/>
      <c r="I13" s="14">
        <v>0</v>
      </c>
      <c r="J13" s="15">
        <f>IF((0.5*F13)-G13+H13+(0.5*I13)&lt;0,0,ROUND((0.5*F13)-G13+H13+(0.5*I13),0))</f>
        <v>84882</v>
      </c>
    </row>
    <row r="14" spans="1:10" ht="13.5" customHeight="1" x14ac:dyDescent="0.35">
      <c r="A14" s="10">
        <v>52001</v>
      </c>
      <c r="B14" s="10" t="s">
        <v>126</v>
      </c>
      <c r="C14" s="11">
        <v>143</v>
      </c>
      <c r="D14" s="11">
        <v>148</v>
      </c>
      <c r="E14" s="11"/>
      <c r="F14" s="12">
        <v>832886</v>
      </c>
      <c r="G14" s="13">
        <v>212664</v>
      </c>
      <c r="H14" s="36"/>
      <c r="I14" s="14">
        <v>0</v>
      </c>
      <c r="J14" s="15">
        <f>IF((0.5*F14)-G14+H14+(0.5*I14)&lt;0,0,ROUND((0.5*F14)-G14+H14+(0.5*I14),0))</f>
        <v>203779</v>
      </c>
    </row>
    <row r="15" spans="1:10" ht="13.5" customHeight="1" x14ac:dyDescent="0.35">
      <c r="A15" s="10">
        <v>4002</v>
      </c>
      <c r="B15" s="10" t="s">
        <v>16</v>
      </c>
      <c r="C15" s="11">
        <v>524.42999999999995</v>
      </c>
      <c r="D15" s="11">
        <v>523.02</v>
      </c>
      <c r="E15" s="11"/>
      <c r="F15" s="12">
        <v>2657848</v>
      </c>
      <c r="G15" s="13">
        <v>466721</v>
      </c>
      <c r="H15" s="36"/>
      <c r="I15" s="14">
        <v>0</v>
      </c>
      <c r="J15" s="15">
        <f>IF((0.5*F15)-G15+H15+(0.5*I15)&lt;0,0,ROUND((0.5*F15)-G15+H15+(0.5*I15),0))</f>
        <v>862203</v>
      </c>
    </row>
    <row r="16" spans="1:10" ht="13.5" customHeight="1" x14ac:dyDescent="0.35">
      <c r="A16" s="10">
        <v>22001</v>
      </c>
      <c r="B16" s="10" t="s">
        <v>57</v>
      </c>
      <c r="C16" s="11">
        <v>128.19999999999999</v>
      </c>
      <c r="D16" s="11">
        <v>121</v>
      </c>
      <c r="E16" s="11"/>
      <c r="F16" s="12">
        <v>713248</v>
      </c>
      <c r="G16" s="13">
        <v>208845</v>
      </c>
      <c r="H16" s="36"/>
      <c r="I16" s="14">
        <v>0</v>
      </c>
      <c r="J16" s="15">
        <f>IF((0.5*F16)-G16+H16+(0.5*I16)&lt;0,0,ROUND((0.5*F16)-G16+H16+(0.5*I16),0))</f>
        <v>147779</v>
      </c>
    </row>
    <row r="17" spans="1:10" ht="13.5" customHeight="1" x14ac:dyDescent="0.35">
      <c r="A17" s="10">
        <v>49002</v>
      </c>
      <c r="B17" s="10" t="s">
        <v>113</v>
      </c>
      <c r="C17" s="11">
        <v>3584.99</v>
      </c>
      <c r="D17" s="11">
        <v>3639.46</v>
      </c>
      <c r="E17" s="11"/>
      <c r="F17" s="12">
        <v>17632688</v>
      </c>
      <c r="G17" s="13">
        <v>3758943</v>
      </c>
      <c r="H17" s="36"/>
      <c r="I17" s="14">
        <v>0</v>
      </c>
      <c r="J17" s="15">
        <f>IF((0.5*F17)-G17+H17+(0.5*I17)&lt;0,0,ROUND((0.5*F17)-G17+H17+(0.5*I17),0))</f>
        <v>5057401</v>
      </c>
    </row>
    <row r="18" spans="1:10" ht="13.5" customHeight="1" x14ac:dyDescent="0.35">
      <c r="A18" s="10">
        <v>30003</v>
      </c>
      <c r="B18" s="10" t="s">
        <v>76</v>
      </c>
      <c r="C18" s="11">
        <v>332.6</v>
      </c>
      <c r="D18" s="11">
        <v>329.6</v>
      </c>
      <c r="E18" s="11"/>
      <c r="F18" s="12">
        <v>1803343</v>
      </c>
      <c r="G18" s="13">
        <v>395968</v>
      </c>
      <c r="H18" s="36"/>
      <c r="I18" s="14">
        <v>0</v>
      </c>
      <c r="J18" s="15">
        <f>IF((0.5*F18)-G18+H18+(0.5*I18)&lt;0,0,ROUND((0.5*F18)-G18+H18+(0.5*I18),0))</f>
        <v>505704</v>
      </c>
    </row>
    <row r="19" spans="1:10" ht="13.5" customHeight="1" x14ac:dyDescent="0.35">
      <c r="A19" s="10">
        <v>45004</v>
      </c>
      <c r="B19" s="10" t="s">
        <v>106</v>
      </c>
      <c r="C19" s="11">
        <v>460.5</v>
      </c>
      <c r="D19" s="11">
        <v>450.99</v>
      </c>
      <c r="E19" s="11"/>
      <c r="F19" s="12">
        <v>2373813</v>
      </c>
      <c r="G19" s="13">
        <v>834746</v>
      </c>
      <c r="H19" s="36"/>
      <c r="I19" s="14">
        <v>0</v>
      </c>
      <c r="J19" s="15">
        <f>IF((0.5*F19)-G19+H19+(0.5*I19)&lt;0,0,ROUND((0.5*F19)-G19+H19+(0.5*I19),0))</f>
        <v>352161</v>
      </c>
    </row>
    <row r="20" spans="1:10" ht="13.5" customHeight="1" x14ac:dyDescent="0.35">
      <c r="A20" s="10">
        <v>5001</v>
      </c>
      <c r="B20" s="10" t="s">
        <v>18</v>
      </c>
      <c r="C20" s="11">
        <v>3184.6</v>
      </c>
      <c r="D20" s="11">
        <v>3277.5</v>
      </c>
      <c r="E20" s="11"/>
      <c r="F20" s="12">
        <v>15806062</v>
      </c>
      <c r="G20" s="13">
        <v>4173386</v>
      </c>
      <c r="H20" s="36"/>
      <c r="I20" s="14">
        <v>0</v>
      </c>
      <c r="J20" s="15">
        <f>IF((0.5*F20)-G20+H20+(0.5*I20)&lt;0,0,ROUND((0.5*F20)-G20+H20+(0.5*I20),0))</f>
        <v>3729645</v>
      </c>
    </row>
    <row r="21" spans="1:10" ht="13.5" customHeight="1" x14ac:dyDescent="0.35">
      <c r="A21" s="10">
        <v>26002</v>
      </c>
      <c r="B21" s="10" t="s">
        <v>67</v>
      </c>
      <c r="C21" s="11">
        <v>200</v>
      </c>
      <c r="D21" s="11">
        <v>221</v>
      </c>
      <c r="E21" s="11"/>
      <c r="F21" s="12">
        <v>1200283</v>
      </c>
      <c r="G21" s="13">
        <v>179618</v>
      </c>
      <c r="H21" s="36"/>
      <c r="I21" s="14">
        <v>0</v>
      </c>
      <c r="J21" s="15">
        <f>IF((0.5*F21)-G21+H21+(0.5*I21)&lt;0,0,ROUND((0.5*F21)-G21+H21+(0.5*I21),0))</f>
        <v>420524</v>
      </c>
    </row>
    <row r="22" spans="1:10" ht="13.5" customHeight="1" x14ac:dyDescent="0.35">
      <c r="A22" s="10">
        <v>43001</v>
      </c>
      <c r="B22" s="10" t="s">
        <v>101</v>
      </c>
      <c r="C22" s="11">
        <v>217</v>
      </c>
      <c r="D22" s="11">
        <v>211.29</v>
      </c>
      <c r="E22" s="11"/>
      <c r="F22" s="12">
        <v>1219413</v>
      </c>
      <c r="G22" s="13">
        <v>231576</v>
      </c>
      <c r="H22" s="36"/>
      <c r="I22" s="14">
        <v>0</v>
      </c>
      <c r="J22" s="15">
        <f>IF((0.5*F22)-G22+H22+(0.5*I22)&lt;0,0,ROUND((0.5*F22)-G22+H22+(0.5*I22),0))</f>
        <v>378131</v>
      </c>
    </row>
    <row r="23" spans="1:10" ht="13.5" customHeight="1" x14ac:dyDescent="0.35">
      <c r="A23" s="10">
        <v>41001</v>
      </c>
      <c r="B23" s="10" t="s">
        <v>96</v>
      </c>
      <c r="C23" s="11">
        <v>859.3</v>
      </c>
      <c r="D23" s="11">
        <v>901.7</v>
      </c>
      <c r="E23" s="11"/>
      <c r="F23" s="12">
        <v>4299457</v>
      </c>
      <c r="G23" s="13">
        <v>935705</v>
      </c>
      <c r="H23" s="36"/>
      <c r="I23" s="14">
        <v>0</v>
      </c>
      <c r="J23" s="15">
        <f>IF((0.5*F23)-G23+H23+(0.5*I23)&lt;0,0,ROUND((0.5*F23)-G23+H23+(0.5*I23),0))</f>
        <v>1214024</v>
      </c>
    </row>
    <row r="24" spans="1:10" ht="13.5" customHeight="1" x14ac:dyDescent="0.35">
      <c r="A24" s="10">
        <v>28001</v>
      </c>
      <c r="B24" s="10" t="s">
        <v>71</v>
      </c>
      <c r="C24" s="11">
        <v>260</v>
      </c>
      <c r="D24" s="11">
        <v>261</v>
      </c>
      <c r="E24" s="11"/>
      <c r="F24" s="12">
        <v>1458982</v>
      </c>
      <c r="G24" s="13">
        <v>288110</v>
      </c>
      <c r="H24" s="36"/>
      <c r="I24" s="14">
        <v>0</v>
      </c>
      <c r="J24" s="15">
        <f>IF((0.5*F24)-G24+H24+(0.5*I24)&lt;0,0,ROUND((0.5*F24)-G24+H24+(0.5*I24),0))</f>
        <v>441381</v>
      </c>
    </row>
    <row r="25" spans="1:10" ht="13.5" customHeight="1" x14ac:dyDescent="0.35">
      <c r="A25" s="10">
        <v>60001</v>
      </c>
      <c r="B25" s="10" t="s">
        <v>144</v>
      </c>
      <c r="C25" s="11">
        <v>222</v>
      </c>
      <c r="D25" s="11">
        <v>228.13</v>
      </c>
      <c r="E25" s="11"/>
      <c r="F25" s="12">
        <v>1276387</v>
      </c>
      <c r="G25" s="13">
        <v>269410</v>
      </c>
      <c r="H25" s="36"/>
      <c r="I25" s="14">
        <v>0</v>
      </c>
      <c r="J25" s="15">
        <f>IF((0.5*F25)-G25+H25+(0.5*I25)&lt;0,0,ROUND((0.5*F25)-G25+H25+(0.5*I25),0))</f>
        <v>368784</v>
      </c>
    </row>
    <row r="26" spans="1:10" ht="13.5" customHeight="1" x14ac:dyDescent="0.35">
      <c r="A26" s="10">
        <v>7001</v>
      </c>
      <c r="B26" s="10" t="s">
        <v>26</v>
      </c>
      <c r="C26" s="11">
        <v>911</v>
      </c>
      <c r="D26" s="11">
        <v>879.21</v>
      </c>
      <c r="E26" s="11"/>
      <c r="F26" s="12">
        <v>4365212</v>
      </c>
      <c r="G26" s="13">
        <v>794439</v>
      </c>
      <c r="H26" s="36"/>
      <c r="I26" s="14">
        <v>0</v>
      </c>
      <c r="J26" s="15">
        <f>IF((0.5*F26)-G26+H26+(0.5*I26)&lt;0,0,ROUND((0.5*F26)-G26+H26+(0.5*I26),0))</f>
        <v>1388167</v>
      </c>
    </row>
    <row r="27" spans="1:10" ht="13.5" customHeight="1" x14ac:dyDescent="0.35">
      <c r="A27" s="10">
        <v>39001</v>
      </c>
      <c r="B27" s="10" t="s">
        <v>90</v>
      </c>
      <c r="C27" s="11">
        <v>564.4</v>
      </c>
      <c r="D27" s="11">
        <v>611</v>
      </c>
      <c r="E27" s="11"/>
      <c r="F27" s="12">
        <v>2883779</v>
      </c>
      <c r="G27" s="13">
        <v>543640</v>
      </c>
      <c r="H27" s="36"/>
      <c r="I27" s="14">
        <v>0</v>
      </c>
      <c r="J27" s="15">
        <f>IF((0.5*F27)-G27+H27+(0.5*I27)&lt;0,0,ROUND((0.5*F27)-G27+H27+(0.5*I27),0))</f>
        <v>898250</v>
      </c>
    </row>
    <row r="28" spans="1:10" ht="13.5" customHeight="1" x14ac:dyDescent="0.35">
      <c r="A28" s="10">
        <v>12002</v>
      </c>
      <c r="B28" s="10" t="s">
        <v>34</v>
      </c>
      <c r="C28" s="11">
        <v>372</v>
      </c>
      <c r="D28" s="11">
        <v>369</v>
      </c>
      <c r="E28" s="11"/>
      <c r="F28" s="12">
        <v>2021669</v>
      </c>
      <c r="G28" s="13">
        <v>763701</v>
      </c>
      <c r="H28" s="36"/>
      <c r="I28" s="14">
        <v>0</v>
      </c>
      <c r="J28" s="15">
        <f>IF((0.5*F28)-G28+H28+(0.5*I28)&lt;0,0,ROUND((0.5*F28)-G28+H28+(0.5*I28),0))</f>
        <v>247134</v>
      </c>
    </row>
    <row r="29" spans="1:10" ht="13.5" customHeight="1" x14ac:dyDescent="0.35">
      <c r="A29" s="10">
        <v>50005</v>
      </c>
      <c r="B29" s="10" t="s">
        <v>120</v>
      </c>
      <c r="C29" s="11">
        <v>243</v>
      </c>
      <c r="D29" s="11">
        <v>259</v>
      </c>
      <c r="E29" s="11"/>
      <c r="F29" s="12">
        <v>1410872</v>
      </c>
      <c r="G29" s="13">
        <v>285405</v>
      </c>
      <c r="H29" s="36"/>
      <c r="I29" s="14">
        <v>0</v>
      </c>
      <c r="J29" s="15">
        <f>IF((0.5*F29)-G29+H29+(0.5*I29)&lt;0,0,ROUND((0.5*F29)-G29+H29+(0.5*I29),0))</f>
        <v>420031</v>
      </c>
    </row>
    <row r="30" spans="1:10" ht="13.5" customHeight="1" x14ac:dyDescent="0.35">
      <c r="A30" s="10">
        <v>59003</v>
      </c>
      <c r="B30" s="10" t="s">
        <v>143</v>
      </c>
      <c r="C30" s="11">
        <v>248</v>
      </c>
      <c r="D30" s="11">
        <v>239</v>
      </c>
      <c r="E30" s="11"/>
      <c r="F30" s="12">
        <v>1371425</v>
      </c>
      <c r="G30" s="13">
        <v>236935</v>
      </c>
      <c r="H30" s="36"/>
      <c r="I30" s="14">
        <v>0</v>
      </c>
      <c r="J30" s="15">
        <f>IF((0.5*F30)-G30+H30+(0.5*I30)&lt;0,0,ROUND((0.5*F30)-G30+H30+(0.5*I30),0))</f>
        <v>448778</v>
      </c>
    </row>
    <row r="31" spans="1:10" ht="13.5" customHeight="1" x14ac:dyDescent="0.35">
      <c r="A31" s="10">
        <v>21003</v>
      </c>
      <c r="B31" s="10" t="s">
        <v>56</v>
      </c>
      <c r="C31" s="11"/>
      <c r="D31" s="11"/>
      <c r="E31" s="11"/>
      <c r="F31" s="12">
        <v>1312308</v>
      </c>
      <c r="G31" s="13">
        <v>413970</v>
      </c>
      <c r="H31" s="36"/>
      <c r="I31" s="14">
        <v>0</v>
      </c>
      <c r="J31" s="15">
        <f>IF((0.5*F31)-G31+H31+(0.5*I31)&lt;0,0,ROUND((0.5*F31)-G31+H31+(0.5*I31),0))</f>
        <v>242184</v>
      </c>
    </row>
    <row r="32" spans="1:10" ht="13.5" customHeight="1" x14ac:dyDescent="0.35">
      <c r="A32" s="10">
        <v>16001</v>
      </c>
      <c r="B32" s="10" t="s">
        <v>45</v>
      </c>
      <c r="C32" s="11">
        <v>857.14</v>
      </c>
      <c r="D32" s="11">
        <v>863.73</v>
      </c>
      <c r="E32" s="11"/>
      <c r="F32" s="12">
        <v>4196135</v>
      </c>
      <c r="G32" s="13">
        <v>2216597</v>
      </c>
      <c r="H32" s="36"/>
      <c r="I32" s="14">
        <v>0</v>
      </c>
      <c r="J32" s="15">
        <f>IF((0.5*F32)-G32+H32+(0.5*I32)&lt;0,0,ROUND((0.5*F32)-G32+H32+(0.5*I32),0))</f>
        <v>0</v>
      </c>
    </row>
    <row r="33" spans="1:10" ht="13.5" customHeight="1" x14ac:dyDescent="0.35">
      <c r="A33" s="10">
        <v>61008</v>
      </c>
      <c r="B33" s="10" t="s">
        <v>151</v>
      </c>
      <c r="C33" s="11">
        <v>1235.8399999999999</v>
      </c>
      <c r="D33" s="11">
        <v>1252.8800000000001</v>
      </c>
      <c r="E33" s="11"/>
      <c r="F33" s="12">
        <v>6073226</v>
      </c>
      <c r="G33" s="13">
        <v>2006443</v>
      </c>
      <c r="H33" s="36"/>
      <c r="I33" s="14">
        <v>0</v>
      </c>
      <c r="J33" s="15">
        <f>IF((0.5*F33)-G33+H33+(0.5*I33)&lt;0,0,ROUND((0.5*F33)-G33+H33+(0.5*I33),0))</f>
        <v>1030170</v>
      </c>
    </row>
    <row r="34" spans="1:10" ht="13.5" customHeight="1" x14ac:dyDescent="0.35">
      <c r="A34" s="10">
        <v>38002</v>
      </c>
      <c r="B34" s="10" t="s">
        <v>88</v>
      </c>
      <c r="C34" s="11">
        <v>314</v>
      </c>
      <c r="D34" s="11">
        <v>307</v>
      </c>
      <c r="E34" s="11"/>
      <c r="F34" s="12">
        <v>1704698</v>
      </c>
      <c r="G34" s="13">
        <v>434057</v>
      </c>
      <c r="H34" s="36"/>
      <c r="I34" s="14">
        <v>0</v>
      </c>
      <c r="J34" s="15">
        <f>IF((0.5*F34)-G34+H34+(0.5*I34)&lt;0,0,ROUND((0.5*F34)-G34+H34+(0.5*I34),0))</f>
        <v>418292</v>
      </c>
    </row>
    <row r="35" spans="1:10" ht="13.5" customHeight="1" x14ac:dyDescent="0.35">
      <c r="A35" s="10">
        <v>49003</v>
      </c>
      <c r="B35" s="10" t="s">
        <v>114</v>
      </c>
      <c r="C35" s="11">
        <v>919.18</v>
      </c>
      <c r="D35" s="11">
        <v>913.18</v>
      </c>
      <c r="E35" s="11"/>
      <c r="F35" s="12">
        <v>4471576</v>
      </c>
      <c r="G35" s="13">
        <v>977092</v>
      </c>
      <c r="H35" s="36"/>
      <c r="I35" s="14">
        <v>0</v>
      </c>
      <c r="J35" s="15">
        <f>IF((0.5*F35)-G35+H35+(0.5*I35)&lt;0,0,ROUND((0.5*F35)-G35+H35+(0.5*I35),0))</f>
        <v>1258696</v>
      </c>
    </row>
    <row r="36" spans="1:10" ht="13.5" customHeight="1" x14ac:dyDescent="0.35">
      <c r="A36" s="10">
        <v>5006</v>
      </c>
      <c r="B36" s="10" t="s">
        <v>21</v>
      </c>
      <c r="C36" s="11">
        <v>344</v>
      </c>
      <c r="D36" s="11">
        <v>368</v>
      </c>
      <c r="E36" s="11"/>
      <c r="F36" s="12">
        <v>1933327</v>
      </c>
      <c r="G36" s="13">
        <v>500032</v>
      </c>
      <c r="H36" s="36"/>
      <c r="I36" s="14">
        <v>0</v>
      </c>
      <c r="J36" s="15">
        <f>IF((0.5*F36)-G36+H36+(0.5*I36)&lt;0,0,ROUND((0.5*F36)-G36+H36+(0.5*I36),0))</f>
        <v>466632</v>
      </c>
    </row>
    <row r="37" spans="1:10" ht="13.5" customHeight="1" x14ac:dyDescent="0.35">
      <c r="A37" s="10">
        <v>19004</v>
      </c>
      <c r="B37" s="10" t="s">
        <v>52</v>
      </c>
      <c r="C37" s="11">
        <v>499</v>
      </c>
      <c r="D37" s="11">
        <v>509.51</v>
      </c>
      <c r="E37" s="11"/>
      <c r="F37" s="12">
        <v>2562624</v>
      </c>
      <c r="G37" s="13">
        <v>720805</v>
      </c>
      <c r="H37" s="36"/>
      <c r="I37" s="14">
        <v>0</v>
      </c>
      <c r="J37" s="15">
        <f>IF((0.5*F37)-G37+H37+(0.5*I37)&lt;0,0,ROUND((0.5*F37)-G37+H37+(0.5*I37),0))</f>
        <v>560507</v>
      </c>
    </row>
    <row r="38" spans="1:10" ht="13.5" customHeight="1" x14ac:dyDescent="0.35">
      <c r="A38" s="10">
        <v>56002</v>
      </c>
      <c r="B38" s="10" t="s">
        <v>136</v>
      </c>
      <c r="C38" s="11">
        <v>167</v>
      </c>
      <c r="D38" s="11">
        <v>167</v>
      </c>
      <c r="E38" s="11"/>
      <c r="F38" s="12">
        <v>971497</v>
      </c>
      <c r="G38" s="13">
        <v>384403</v>
      </c>
      <c r="H38" s="36"/>
      <c r="I38" s="14">
        <v>0</v>
      </c>
      <c r="J38" s="15">
        <f>IF((0.5*F38)-G38+H38+(0.5*I38)&lt;0,0,ROUND((0.5*F38)-G38+H38+(0.5*I38),0))</f>
        <v>101346</v>
      </c>
    </row>
    <row r="39" spans="1:10" ht="13.5" customHeight="1" x14ac:dyDescent="0.35">
      <c r="A39" s="10">
        <v>51001</v>
      </c>
      <c r="B39" s="10" t="s">
        <v>121</v>
      </c>
      <c r="C39" s="11">
        <v>2655</v>
      </c>
      <c r="D39" s="11">
        <v>2676.15</v>
      </c>
      <c r="E39" s="11"/>
      <c r="F39" s="12">
        <v>13005346</v>
      </c>
      <c r="G39" s="13">
        <v>1362856</v>
      </c>
      <c r="H39" s="36"/>
      <c r="I39" s="14">
        <v>0</v>
      </c>
      <c r="J39" s="15">
        <f>IF((0.5*F39)-G39+H39+(0.5*I39)&lt;0,0,ROUND((0.5*F39)-G39+H39+(0.5*I39),0))</f>
        <v>5139817</v>
      </c>
    </row>
    <row r="40" spans="1:10" ht="13.5" customHeight="1" x14ac:dyDescent="0.35">
      <c r="A40" s="10">
        <v>64002</v>
      </c>
      <c r="B40" s="10" t="s">
        <v>156</v>
      </c>
      <c r="C40" s="11">
        <v>377</v>
      </c>
      <c r="D40" s="11">
        <v>368</v>
      </c>
      <c r="E40" s="11"/>
      <c r="F40" s="12">
        <v>1997348</v>
      </c>
      <c r="G40" s="13">
        <v>121598</v>
      </c>
      <c r="H40" s="36"/>
      <c r="I40" s="14">
        <v>0</v>
      </c>
      <c r="J40" s="15">
        <f>IF((0.5*F40)-G40+H40+(0.5*I40)&lt;0,0,ROUND((0.5*F40)-G40+H40+(0.5*I40),0))</f>
        <v>877076</v>
      </c>
    </row>
    <row r="41" spans="1:10" ht="13.5" customHeight="1" x14ac:dyDescent="0.35">
      <c r="A41" s="10">
        <v>20001</v>
      </c>
      <c r="B41" s="10" t="s">
        <v>53</v>
      </c>
      <c r="C41" s="11">
        <v>333</v>
      </c>
      <c r="D41" s="11">
        <v>339</v>
      </c>
      <c r="E41" s="11"/>
      <c r="F41" s="12">
        <v>1831324</v>
      </c>
      <c r="G41" s="13">
        <v>167163</v>
      </c>
      <c r="H41" s="36"/>
      <c r="I41" s="14">
        <v>0</v>
      </c>
      <c r="J41" s="15">
        <f>IF((0.5*F41)-G41+H41+(0.5*I41)&lt;0,0,ROUND((0.5*F41)-G41+H41+(0.5*I41),0))</f>
        <v>748499</v>
      </c>
    </row>
    <row r="42" spans="1:10" ht="13.5" customHeight="1" x14ac:dyDescent="0.35">
      <c r="A42" s="10">
        <v>23001</v>
      </c>
      <c r="B42" s="10" t="s">
        <v>60</v>
      </c>
      <c r="C42" s="11">
        <v>164</v>
      </c>
      <c r="D42" s="11">
        <v>156</v>
      </c>
      <c r="E42" s="11"/>
      <c r="F42" s="12">
        <v>915888</v>
      </c>
      <c r="G42" s="13">
        <v>344635</v>
      </c>
      <c r="H42" s="36"/>
      <c r="I42" s="14">
        <v>0</v>
      </c>
      <c r="J42" s="15">
        <f>IF((0.5*F42)-G42+H42+(0.5*I42)&lt;0,0,ROUND((0.5*F42)-G42+H42+(0.5*I42),0))</f>
        <v>113309</v>
      </c>
    </row>
    <row r="43" spans="1:10" ht="13.5" customHeight="1" x14ac:dyDescent="0.35">
      <c r="A43" s="10">
        <v>22005</v>
      </c>
      <c r="B43" s="10" t="s">
        <v>58</v>
      </c>
      <c r="C43" s="11">
        <v>133</v>
      </c>
      <c r="D43" s="11">
        <v>130</v>
      </c>
      <c r="E43" s="11"/>
      <c r="F43" s="12">
        <v>752745</v>
      </c>
      <c r="G43" s="13">
        <v>366930</v>
      </c>
      <c r="H43" s="36"/>
      <c r="I43" s="14">
        <v>0</v>
      </c>
      <c r="J43" s="15">
        <f>IF((0.5*F43)-G43+H43+(0.5*I43)&lt;0,0,ROUND((0.5*F43)-G43+H43+(0.5*I43),0))</f>
        <v>9443</v>
      </c>
    </row>
    <row r="44" spans="1:10" ht="13.5" customHeight="1" x14ac:dyDescent="0.35">
      <c r="A44" s="10">
        <v>16002</v>
      </c>
      <c r="B44" s="10" t="s">
        <v>46</v>
      </c>
      <c r="C44" s="11">
        <v>12</v>
      </c>
      <c r="D44" s="11">
        <v>6</v>
      </c>
      <c r="E44" s="11"/>
      <c r="F44" s="12">
        <v>51519</v>
      </c>
      <c r="G44" s="13">
        <v>101071</v>
      </c>
      <c r="H44" s="36"/>
      <c r="I44" s="14">
        <v>0</v>
      </c>
      <c r="J44" s="15">
        <f>IF((0.5*F44)-G44+H44+(0.5*I44)&lt;0,0,ROUND((0.5*F44)-G44+H44+(0.5*I44),0))</f>
        <v>0</v>
      </c>
    </row>
    <row r="45" spans="1:10" ht="13.5" customHeight="1" x14ac:dyDescent="0.35">
      <c r="A45" s="10">
        <v>61007</v>
      </c>
      <c r="B45" s="10" t="s">
        <v>150</v>
      </c>
      <c r="C45" s="11">
        <v>688.86</v>
      </c>
      <c r="D45" s="11">
        <v>705</v>
      </c>
      <c r="E45" s="11"/>
      <c r="F45" s="12">
        <v>3398760</v>
      </c>
      <c r="G45" s="13">
        <v>768371</v>
      </c>
      <c r="H45" s="36"/>
      <c r="I45" s="14">
        <v>0</v>
      </c>
      <c r="J45" s="15">
        <f>IF((0.5*F45)-G45+H45+(0.5*I45)&lt;0,0,ROUND((0.5*F45)-G45+H45+(0.5*I45),0))</f>
        <v>931009</v>
      </c>
    </row>
    <row r="46" spans="1:10" ht="13.5" customHeight="1" x14ac:dyDescent="0.35">
      <c r="A46" s="10">
        <v>5003</v>
      </c>
      <c r="B46" s="10" t="s">
        <v>19</v>
      </c>
      <c r="C46" s="11">
        <v>260</v>
      </c>
      <c r="D46" s="11">
        <v>267</v>
      </c>
      <c r="E46" s="11"/>
      <c r="F46" s="12">
        <v>1480073</v>
      </c>
      <c r="G46" s="13">
        <v>566108</v>
      </c>
      <c r="H46" s="36"/>
      <c r="I46" s="14">
        <v>0</v>
      </c>
      <c r="J46" s="15">
        <f>IF((0.5*F46)-G46+H46+(0.5*I46)&lt;0,0,ROUND((0.5*F46)-G46+H46+(0.5*I46),0))</f>
        <v>173929</v>
      </c>
    </row>
    <row r="47" spans="1:10" ht="13.5" customHeight="1" x14ac:dyDescent="0.35">
      <c r="A47" s="10">
        <v>28002</v>
      </c>
      <c r="B47" s="10" t="s">
        <v>72</v>
      </c>
      <c r="C47" s="11">
        <v>254</v>
      </c>
      <c r="D47" s="11">
        <v>254</v>
      </c>
      <c r="E47" s="11"/>
      <c r="F47" s="12">
        <v>1428497</v>
      </c>
      <c r="G47" s="13">
        <v>474283</v>
      </c>
      <c r="H47" s="36"/>
      <c r="I47" s="14">
        <v>0</v>
      </c>
      <c r="J47" s="15">
        <f>IF((0.5*F47)-G47+H47+(0.5*I47)&lt;0,0,ROUND((0.5*F47)-G47+H47+(0.5*I47),0))</f>
        <v>239966</v>
      </c>
    </row>
    <row r="48" spans="1:10" ht="13.5" customHeight="1" x14ac:dyDescent="0.35">
      <c r="A48" s="10">
        <v>17001</v>
      </c>
      <c r="B48" s="10" t="s">
        <v>47</v>
      </c>
      <c r="C48" s="11">
        <v>245.6</v>
      </c>
      <c r="D48" s="11">
        <v>240.6</v>
      </c>
      <c r="E48" s="11"/>
      <c r="F48" s="12">
        <v>1371769</v>
      </c>
      <c r="G48" s="13">
        <v>157429</v>
      </c>
      <c r="H48" s="36"/>
      <c r="I48" s="14">
        <v>0</v>
      </c>
      <c r="J48" s="15">
        <f>IF((0.5*F48)-G48+H48+(0.5*I48)&lt;0,0,ROUND((0.5*F48)-G48+H48+(0.5*I48),0))</f>
        <v>528456</v>
      </c>
    </row>
    <row r="49" spans="1:10" ht="13.5" customHeight="1" x14ac:dyDescent="0.35">
      <c r="A49" s="10">
        <v>44001</v>
      </c>
      <c r="B49" s="10" t="s">
        <v>104</v>
      </c>
      <c r="C49" s="11">
        <v>140</v>
      </c>
      <c r="D49" s="11">
        <v>135</v>
      </c>
      <c r="E49" s="11"/>
      <c r="F49" s="12">
        <v>787091</v>
      </c>
      <c r="G49" s="13">
        <v>361239</v>
      </c>
      <c r="H49" s="36"/>
      <c r="I49" s="14">
        <v>0</v>
      </c>
      <c r="J49" s="15">
        <f>IF((0.5*F49)-G49+H49+(0.5*I49)&lt;0,0,ROUND((0.5*F49)-G49+H49+(0.5*I49),0))</f>
        <v>32307</v>
      </c>
    </row>
    <row r="50" spans="1:10" ht="13.5" customHeight="1" x14ac:dyDescent="0.35">
      <c r="A50" s="10">
        <v>46002</v>
      </c>
      <c r="B50" s="10" t="s">
        <v>109</v>
      </c>
      <c r="C50" s="11">
        <v>188</v>
      </c>
      <c r="D50" s="11">
        <v>196</v>
      </c>
      <c r="E50" s="11"/>
      <c r="F50" s="12">
        <v>1099066</v>
      </c>
      <c r="G50" s="13">
        <v>112004</v>
      </c>
      <c r="H50" s="36"/>
      <c r="I50" s="14">
        <v>0</v>
      </c>
      <c r="J50" s="15">
        <f>IF((0.5*F50)-G50+H50+(0.5*I50)&lt;0,0,ROUND((0.5*F50)-G50+H50+(0.5*I50),0))</f>
        <v>437529</v>
      </c>
    </row>
    <row r="51" spans="1:10" ht="13.5" customHeight="1" x14ac:dyDescent="0.35">
      <c r="A51" s="10">
        <v>24004</v>
      </c>
      <c r="B51" s="10" t="s">
        <v>63</v>
      </c>
      <c r="C51" s="11">
        <v>311</v>
      </c>
      <c r="D51" s="11">
        <v>314</v>
      </c>
      <c r="E51" s="11"/>
      <c r="F51" s="12">
        <v>1728697</v>
      </c>
      <c r="G51" s="13">
        <v>632141</v>
      </c>
      <c r="H51" s="36"/>
      <c r="I51" s="14">
        <v>0</v>
      </c>
      <c r="J51" s="15">
        <f>IF((0.5*F51)-G51+H51+(0.5*I51)&lt;0,0,ROUND((0.5*F51)-G51+H51+(0.5*I51),0))</f>
        <v>232208</v>
      </c>
    </row>
    <row r="52" spans="1:10" ht="13.5" customHeight="1" x14ac:dyDescent="0.35">
      <c r="A52" s="10">
        <v>50003</v>
      </c>
      <c r="B52" s="10" t="s">
        <v>119</v>
      </c>
      <c r="C52" s="11">
        <v>639.70000000000005</v>
      </c>
      <c r="D52" s="11">
        <v>656.84</v>
      </c>
      <c r="E52" s="11"/>
      <c r="F52" s="12">
        <v>3185363</v>
      </c>
      <c r="G52" s="13">
        <v>571395</v>
      </c>
      <c r="H52" s="36"/>
      <c r="I52" s="14">
        <v>0</v>
      </c>
      <c r="J52" s="15">
        <f>IF((0.5*F52)-G52+H52+(0.5*I52)&lt;0,0,ROUND((0.5*F52)-G52+H52+(0.5*I52),0))</f>
        <v>1021287</v>
      </c>
    </row>
    <row r="53" spans="1:10" ht="13.5" customHeight="1" x14ac:dyDescent="0.35">
      <c r="A53" s="10">
        <v>14001</v>
      </c>
      <c r="B53" s="10" t="s">
        <v>38</v>
      </c>
      <c r="C53" s="11">
        <v>207</v>
      </c>
      <c r="D53" s="11">
        <v>226</v>
      </c>
      <c r="E53" s="11"/>
      <c r="F53" s="12">
        <v>1231743</v>
      </c>
      <c r="G53" s="13">
        <v>137503</v>
      </c>
      <c r="H53" s="36"/>
      <c r="I53" s="14">
        <v>0</v>
      </c>
      <c r="J53" s="15">
        <f>IF((0.5*F53)-G53+H53+(0.5*I53)&lt;0,0,ROUND((0.5*F53)-G53+H53+(0.5*I53),0))</f>
        <v>478369</v>
      </c>
    </row>
    <row r="54" spans="1:10" ht="13.5" customHeight="1" x14ac:dyDescent="0.35">
      <c r="A54" s="10">
        <v>6002</v>
      </c>
      <c r="B54" s="10" t="s">
        <v>23</v>
      </c>
      <c r="C54" s="11">
        <v>174</v>
      </c>
      <c r="D54" s="11">
        <v>167.3</v>
      </c>
      <c r="E54" s="11"/>
      <c r="F54" s="12">
        <v>976852</v>
      </c>
      <c r="G54" s="13">
        <v>243098</v>
      </c>
      <c r="H54" s="36"/>
      <c r="I54" s="14">
        <v>0</v>
      </c>
      <c r="J54" s="15">
        <f>IF((0.5*F54)-G54+H54+(0.5*I54)&lt;0,0,ROUND((0.5*F54)-G54+H54+(0.5*I54),0))</f>
        <v>245328</v>
      </c>
    </row>
    <row r="55" spans="1:10" ht="13.5" customHeight="1" x14ac:dyDescent="0.35">
      <c r="A55" s="10">
        <v>33001</v>
      </c>
      <c r="B55" s="10" t="s">
        <v>79</v>
      </c>
      <c r="C55" s="11">
        <v>339.1</v>
      </c>
      <c r="D55" s="11">
        <v>311.08</v>
      </c>
      <c r="E55" s="11"/>
      <c r="F55" s="12">
        <v>1818975</v>
      </c>
      <c r="G55" s="13">
        <v>493643</v>
      </c>
      <c r="H55" s="36"/>
      <c r="I55" s="14">
        <v>0</v>
      </c>
      <c r="J55" s="15">
        <f>IF((0.5*F55)-G55+H55+(0.5*I55)&lt;0,0,ROUND((0.5*F55)-G55+H55+(0.5*I55),0))</f>
        <v>415845</v>
      </c>
    </row>
    <row r="56" spans="1:10" ht="13.5" customHeight="1" x14ac:dyDescent="0.35">
      <c r="A56" s="10">
        <v>49004</v>
      </c>
      <c r="B56" s="10" t="s">
        <v>115</v>
      </c>
      <c r="C56" s="11">
        <v>494</v>
      </c>
      <c r="D56" s="11">
        <v>475</v>
      </c>
      <c r="E56" s="11"/>
      <c r="F56" s="12">
        <v>2481361</v>
      </c>
      <c r="G56" s="13">
        <v>460917</v>
      </c>
      <c r="H56" s="36"/>
      <c r="I56" s="14">
        <v>0</v>
      </c>
      <c r="J56" s="15">
        <f>IF((0.5*F56)-G56+H56+(0.5*I56)&lt;0,0,ROUND((0.5*F56)-G56+H56+(0.5*I56),0))</f>
        <v>779764</v>
      </c>
    </row>
    <row r="57" spans="1:10" ht="13.5" customHeight="1" x14ac:dyDescent="0.35">
      <c r="A57" s="10">
        <v>63001</v>
      </c>
      <c r="B57" s="10" t="s">
        <v>154</v>
      </c>
      <c r="C57" s="11">
        <v>275</v>
      </c>
      <c r="D57" s="11">
        <v>275.05</v>
      </c>
      <c r="E57" s="11"/>
      <c r="F57" s="12">
        <v>1530607</v>
      </c>
      <c r="G57" s="13">
        <v>157378</v>
      </c>
      <c r="H57" s="36"/>
      <c r="I57" s="14">
        <v>0</v>
      </c>
      <c r="J57" s="15">
        <f>IF((0.5*F57)-G57+H57+(0.5*I57)&lt;0,0,ROUND((0.5*F57)-G57+H57+(0.5*I57),0))</f>
        <v>607926</v>
      </c>
    </row>
    <row r="58" spans="1:10" ht="13.5" customHeight="1" x14ac:dyDescent="0.35">
      <c r="A58" s="10">
        <v>53001</v>
      </c>
      <c r="B58" s="10" t="s">
        <v>128</v>
      </c>
      <c r="C58" s="11">
        <v>263.39999999999998</v>
      </c>
      <c r="D58" s="11">
        <v>259.14999999999998</v>
      </c>
      <c r="E58" s="11"/>
      <c r="F58" s="12">
        <v>1461695</v>
      </c>
      <c r="G58" s="13">
        <v>302615</v>
      </c>
      <c r="H58" s="36"/>
      <c r="I58" s="14">
        <v>0</v>
      </c>
      <c r="J58" s="15">
        <f>IF((0.5*F58)-G58+H58+(0.5*I58)&lt;0,0,ROUND((0.5*F58)-G58+H58+(0.5*I58),0))</f>
        <v>428233</v>
      </c>
    </row>
    <row r="59" spans="1:10" ht="13.5" customHeight="1" x14ac:dyDescent="0.35">
      <c r="A59" s="10">
        <v>25003</v>
      </c>
      <c r="B59" s="10" t="s">
        <v>65</v>
      </c>
      <c r="C59" s="11">
        <v>108</v>
      </c>
      <c r="D59" s="11">
        <v>83</v>
      </c>
      <c r="E59" s="11"/>
      <c r="F59" s="12">
        <v>546671</v>
      </c>
      <c r="G59" s="13">
        <v>243680</v>
      </c>
      <c r="H59" s="36"/>
      <c r="I59" s="14">
        <v>0</v>
      </c>
      <c r="J59" s="15">
        <f>IF((0.5*F59)-G59+H59+(0.5*I59)&lt;0,0,ROUND((0.5*F59)-G59+H59+(0.5*I59),0))</f>
        <v>29656</v>
      </c>
    </row>
    <row r="60" spans="1:10" ht="13.5" customHeight="1" x14ac:dyDescent="0.35">
      <c r="A60" s="10">
        <v>26004</v>
      </c>
      <c r="B60" s="10" t="s">
        <v>68</v>
      </c>
      <c r="C60" s="11">
        <v>379</v>
      </c>
      <c r="D60" s="11">
        <v>382</v>
      </c>
      <c r="E60" s="11"/>
      <c r="F60" s="12">
        <v>2032574</v>
      </c>
      <c r="G60" s="13">
        <v>313823</v>
      </c>
      <c r="H60" s="36"/>
      <c r="I60" s="14">
        <v>0</v>
      </c>
      <c r="J60" s="15">
        <f>IF((0.5*F60)-G60+H60+(0.5*I60)&lt;0,0,ROUND((0.5*F60)-G60+H60+(0.5*I60),0))</f>
        <v>702464</v>
      </c>
    </row>
    <row r="61" spans="1:10" ht="13.5" customHeight="1" x14ac:dyDescent="0.35">
      <c r="A61" s="18">
        <v>6006</v>
      </c>
      <c r="B61" s="10" t="s">
        <v>25</v>
      </c>
      <c r="C61" s="11">
        <v>581</v>
      </c>
      <c r="D61" s="11">
        <v>596</v>
      </c>
      <c r="E61" s="11"/>
      <c r="F61" s="12">
        <v>2889094</v>
      </c>
      <c r="G61" s="13">
        <v>1414191</v>
      </c>
      <c r="H61" s="36"/>
      <c r="I61" s="14">
        <v>0</v>
      </c>
      <c r="J61" s="15">
        <f>IF((0.5*F61)-G61+H61+(0.5*I61)&lt;0,0,ROUND((0.5*F61)-G61+H61+(0.5*I61),0))</f>
        <v>30356</v>
      </c>
    </row>
    <row r="62" spans="1:10" ht="13.5" customHeight="1" x14ac:dyDescent="0.35">
      <c r="A62" s="10">
        <v>27001</v>
      </c>
      <c r="B62" s="10" t="s">
        <v>70</v>
      </c>
      <c r="C62" s="11">
        <v>300</v>
      </c>
      <c r="D62" s="11">
        <v>295</v>
      </c>
      <c r="E62" s="11"/>
      <c r="F62" s="12">
        <v>1641520</v>
      </c>
      <c r="G62" s="13">
        <v>423904</v>
      </c>
      <c r="H62" s="36"/>
      <c r="I62" s="14">
        <v>0</v>
      </c>
      <c r="J62" s="15">
        <f>IF((0.5*F62)-G62+H62+(0.5*I62)&lt;0,0,ROUND((0.5*F62)-G62+H62+(0.5*I62),0))</f>
        <v>396856</v>
      </c>
    </row>
    <row r="63" spans="1:10" ht="13.5" customHeight="1" x14ac:dyDescent="0.35">
      <c r="A63" s="10">
        <v>28003</v>
      </c>
      <c r="B63" s="10" t="s">
        <v>73</v>
      </c>
      <c r="C63" s="11">
        <v>715</v>
      </c>
      <c r="D63" s="11">
        <v>726.25</v>
      </c>
      <c r="E63" s="11"/>
      <c r="F63" s="12">
        <v>3521487</v>
      </c>
      <c r="G63" s="13">
        <v>742002</v>
      </c>
      <c r="H63" s="36"/>
      <c r="I63" s="14">
        <v>0</v>
      </c>
      <c r="J63" s="15">
        <f>IF((0.5*F63)-G63+H63+(0.5*I63)&lt;0,0,ROUND((0.5*F63)-G63+H63+(0.5*I63),0))</f>
        <v>1018742</v>
      </c>
    </row>
    <row r="64" spans="1:10" ht="13.5" customHeight="1" x14ac:dyDescent="0.35">
      <c r="A64" s="10">
        <v>30001</v>
      </c>
      <c r="B64" s="10" t="s">
        <v>75</v>
      </c>
      <c r="C64" s="11">
        <v>409.28</v>
      </c>
      <c r="D64" s="11">
        <v>423</v>
      </c>
      <c r="E64" s="11"/>
      <c r="F64" s="12">
        <v>2205875</v>
      </c>
      <c r="G64" s="13">
        <v>380487</v>
      </c>
      <c r="H64" s="36"/>
      <c r="I64" s="14">
        <v>0</v>
      </c>
      <c r="J64" s="15">
        <f>IF((0.5*F64)-G64+H64+(0.5*I64)&lt;0,0,ROUND((0.5*F64)-G64+H64+(0.5*I64),0))</f>
        <v>722451</v>
      </c>
    </row>
    <row r="65" spans="1:10" ht="13.5" customHeight="1" x14ac:dyDescent="0.35">
      <c r="A65" s="10">
        <v>31001</v>
      </c>
      <c r="B65" s="10" t="s">
        <v>77</v>
      </c>
      <c r="C65" s="11">
        <v>169.25</v>
      </c>
      <c r="D65" s="11">
        <v>179.25</v>
      </c>
      <c r="E65" s="11"/>
      <c r="F65" s="12">
        <v>997459</v>
      </c>
      <c r="G65" s="13">
        <v>415233</v>
      </c>
      <c r="H65" s="36"/>
      <c r="I65" s="14">
        <v>0</v>
      </c>
      <c r="J65" s="15">
        <f>IF((0.5*F65)-G65+H65+(0.5*I65)&lt;0,0,ROUND((0.5*F65)-G65+H65+(0.5*I65),0))</f>
        <v>83497</v>
      </c>
    </row>
    <row r="66" spans="1:10" ht="13.5" customHeight="1" x14ac:dyDescent="0.35">
      <c r="A66" s="10">
        <v>41002</v>
      </c>
      <c r="B66" s="10" t="s">
        <v>97</v>
      </c>
      <c r="C66" s="11">
        <v>3267.04</v>
      </c>
      <c r="D66" s="11">
        <v>3572</v>
      </c>
      <c r="E66" s="11"/>
      <c r="F66" s="12">
        <v>16703670</v>
      </c>
      <c r="G66" s="13">
        <v>4303265</v>
      </c>
      <c r="H66" s="36"/>
      <c r="I66" s="14">
        <v>0</v>
      </c>
      <c r="J66" s="15">
        <f>IF((0.5*F66)-G66+H66+(0.5*I66)&lt;0,0,ROUND((0.5*F66)-G66+H66+(0.5*I66),0))</f>
        <v>4048570</v>
      </c>
    </row>
    <row r="67" spans="1:10" ht="13.5" customHeight="1" x14ac:dyDescent="0.35">
      <c r="A67" s="10">
        <v>14002</v>
      </c>
      <c r="B67" s="10" t="s">
        <v>39</v>
      </c>
      <c r="C67" s="11">
        <v>173</v>
      </c>
      <c r="D67" s="11">
        <v>177</v>
      </c>
      <c r="E67" s="11"/>
      <c r="F67" s="12">
        <v>1001753</v>
      </c>
      <c r="G67" s="13">
        <v>121384</v>
      </c>
      <c r="H67" s="36"/>
      <c r="I67" s="14">
        <v>0</v>
      </c>
      <c r="J67" s="15">
        <f>IF((0.5*F67)-G67+H67+(0.5*I67)&lt;0,0,ROUND((0.5*F67)-G67+H67+(0.5*I67),0))</f>
        <v>379493</v>
      </c>
    </row>
    <row r="68" spans="1:10" ht="13.5" customHeight="1" x14ac:dyDescent="0.35">
      <c r="A68" s="10">
        <v>10001</v>
      </c>
      <c r="B68" s="10" t="s">
        <v>30</v>
      </c>
      <c r="C68" s="11">
        <v>120</v>
      </c>
      <c r="D68" s="11">
        <v>120</v>
      </c>
      <c r="E68" s="11"/>
      <c r="F68" s="12">
        <v>686916</v>
      </c>
      <c r="G68" s="13">
        <v>197333</v>
      </c>
      <c r="H68" s="36"/>
      <c r="I68" s="14">
        <v>0</v>
      </c>
      <c r="J68" s="15">
        <f>IF((0.5*F68)-G68+H68+(0.5*I68)&lt;0,0,ROUND((0.5*F68)-G68+H68+(0.5*I68),0))</f>
        <v>146125</v>
      </c>
    </row>
    <row r="69" spans="1:10" ht="13.5" customHeight="1" x14ac:dyDescent="0.35">
      <c r="A69" s="10">
        <v>34002</v>
      </c>
      <c r="B69" s="10" t="s">
        <v>83</v>
      </c>
      <c r="C69" s="11">
        <v>268</v>
      </c>
      <c r="D69" s="11">
        <v>261</v>
      </c>
      <c r="E69" s="11"/>
      <c r="F69" s="12">
        <v>1477930</v>
      </c>
      <c r="G69" s="13">
        <v>632452</v>
      </c>
      <c r="H69" s="36"/>
      <c r="I69" s="14">
        <v>0</v>
      </c>
      <c r="J69" s="15">
        <f>IF((0.5*F69)-G69+H69+(0.5*I69)&lt;0,0,ROUND((0.5*F69)-G69+H69+(0.5*I69),0))</f>
        <v>106513</v>
      </c>
    </row>
    <row r="70" spans="1:10" ht="13.5" customHeight="1" x14ac:dyDescent="0.35">
      <c r="A70" s="10">
        <v>51002</v>
      </c>
      <c r="B70" s="10" t="s">
        <v>122</v>
      </c>
      <c r="C70" s="11">
        <v>517.5</v>
      </c>
      <c r="D70" s="11">
        <v>512.6</v>
      </c>
      <c r="E70" s="11"/>
      <c r="F70" s="12">
        <v>2612850</v>
      </c>
      <c r="G70" s="13">
        <v>1582313</v>
      </c>
      <c r="H70" s="36"/>
      <c r="I70" s="14">
        <v>0</v>
      </c>
      <c r="J70" s="15">
        <f>IF((0.5*F70)-G70+H70+(0.5*I70)&lt;0,0,ROUND((0.5*F70)-G70+H70+(0.5*I70),0))</f>
        <v>0</v>
      </c>
    </row>
    <row r="71" spans="1:10" ht="13.5" customHeight="1" x14ac:dyDescent="0.35">
      <c r="A71" s="10">
        <v>56006</v>
      </c>
      <c r="B71" s="10" t="s">
        <v>138</v>
      </c>
      <c r="C71" s="11">
        <v>206</v>
      </c>
      <c r="D71" s="11">
        <v>203</v>
      </c>
      <c r="E71" s="11"/>
      <c r="F71" s="12">
        <v>1186599</v>
      </c>
      <c r="G71" s="13">
        <v>492596</v>
      </c>
      <c r="H71" s="36"/>
      <c r="I71" s="14">
        <v>0</v>
      </c>
      <c r="J71" s="15">
        <f>IF((0.5*F71)-G71+H71+(0.5*I71)&lt;0,0,ROUND((0.5*F71)-G71+H71+(0.5*I71),0))</f>
        <v>100704</v>
      </c>
    </row>
    <row r="72" spans="1:10" ht="13.5" customHeight="1" x14ac:dyDescent="0.35">
      <c r="A72" s="10">
        <v>23002</v>
      </c>
      <c r="B72" s="10" t="s">
        <v>61</v>
      </c>
      <c r="C72" s="11">
        <v>808.08</v>
      </c>
      <c r="D72" s="11">
        <v>803.24</v>
      </c>
      <c r="E72" s="11"/>
      <c r="F72" s="12">
        <v>3930205</v>
      </c>
      <c r="G72" s="13">
        <v>951669</v>
      </c>
      <c r="H72" s="36"/>
      <c r="I72" s="14">
        <v>0</v>
      </c>
      <c r="J72" s="15">
        <f>IF((0.5*F72)-G72+H72+(0.5*I72)&lt;0,0,ROUND((0.5*F72)-G72+H72+(0.5*I72),0))</f>
        <v>1013434</v>
      </c>
    </row>
    <row r="73" spans="1:10" ht="13.5" customHeight="1" x14ac:dyDescent="0.35">
      <c r="A73" s="10">
        <v>53002</v>
      </c>
      <c r="B73" s="10" t="s">
        <v>129</v>
      </c>
      <c r="C73" s="11">
        <v>102</v>
      </c>
      <c r="D73" s="11">
        <v>107</v>
      </c>
      <c r="E73" s="11"/>
      <c r="F73" s="12">
        <v>598189</v>
      </c>
      <c r="G73" s="13">
        <v>484576</v>
      </c>
      <c r="H73" s="36"/>
      <c r="I73" s="14">
        <v>0</v>
      </c>
      <c r="J73" s="15">
        <f>IF((0.5*F73)-G73+H73+(0.5*I73)&lt;0,0,ROUND((0.5*F73)-G73+H73+(0.5*I73),0))</f>
        <v>0</v>
      </c>
    </row>
    <row r="74" spans="1:10" ht="13.5" customHeight="1" x14ac:dyDescent="0.35">
      <c r="A74" s="10">
        <v>48003</v>
      </c>
      <c r="B74" s="10" t="s">
        <v>111</v>
      </c>
      <c r="C74" s="11">
        <v>370.88</v>
      </c>
      <c r="D74" s="11">
        <v>363</v>
      </c>
      <c r="E74" s="11"/>
      <c r="F74" s="12">
        <v>1982634</v>
      </c>
      <c r="G74" s="13">
        <v>693105</v>
      </c>
      <c r="H74" s="36"/>
      <c r="I74" s="14">
        <v>0</v>
      </c>
      <c r="J74" s="15">
        <f>IF((0.5*F74)-G74+H74+(0.5*I74)&lt;0,0,ROUND((0.5*F74)-G74+H74+(0.5*I74),0))</f>
        <v>298212</v>
      </c>
    </row>
    <row r="75" spans="1:10" ht="13.5" customHeight="1" x14ac:dyDescent="0.35">
      <c r="A75" s="10">
        <v>2002</v>
      </c>
      <c r="B75" s="10" t="s">
        <v>11</v>
      </c>
      <c r="C75" s="11">
        <v>2304.5</v>
      </c>
      <c r="D75" s="11">
        <v>2402.19</v>
      </c>
      <c r="E75" s="11"/>
      <c r="F75" s="12">
        <v>12076780</v>
      </c>
      <c r="G75" s="13">
        <v>2401413</v>
      </c>
      <c r="H75" s="36"/>
      <c r="I75" s="14">
        <v>29284.482500000002</v>
      </c>
      <c r="J75" s="15">
        <f>IF((0.5*F75)-G75+H75+(0.5*I75)&lt;0,0,ROUND((0.5*F75)-G75+H75+(0.5*I75),0))</f>
        <v>3651619</v>
      </c>
    </row>
    <row r="76" spans="1:10" ht="13.5" customHeight="1" x14ac:dyDescent="0.35">
      <c r="A76" s="10">
        <v>22006</v>
      </c>
      <c r="B76" s="10" t="s">
        <v>59</v>
      </c>
      <c r="C76" s="11">
        <v>376.28</v>
      </c>
      <c r="D76" s="11">
        <v>369.04</v>
      </c>
      <c r="E76" s="11"/>
      <c r="F76" s="12">
        <v>2016009</v>
      </c>
      <c r="G76" s="13">
        <v>808929</v>
      </c>
      <c r="H76" s="36"/>
      <c r="I76" s="14">
        <v>0</v>
      </c>
      <c r="J76" s="15">
        <f>IF((0.5*F76)-G76+H76+(0.5*I76)&lt;0,0,ROUND((0.5*F76)-G76+H76+(0.5*I76),0))</f>
        <v>199076</v>
      </c>
    </row>
    <row r="77" spans="1:10" ht="13.5" customHeight="1" x14ac:dyDescent="0.35">
      <c r="A77" s="10">
        <v>13003</v>
      </c>
      <c r="B77" s="10" t="s">
        <v>37</v>
      </c>
      <c r="C77" s="11">
        <v>286</v>
      </c>
      <c r="D77" s="11">
        <v>278</v>
      </c>
      <c r="E77" s="11"/>
      <c r="F77" s="12">
        <v>1565257</v>
      </c>
      <c r="G77" s="13">
        <v>488536</v>
      </c>
      <c r="H77" s="36"/>
      <c r="I77" s="14">
        <v>0</v>
      </c>
      <c r="J77" s="15">
        <f>IF((0.5*F77)-G77+H77+(0.5*I77)&lt;0,0,ROUND((0.5*F77)-G77+H77+(0.5*I77),0))</f>
        <v>294093</v>
      </c>
    </row>
    <row r="78" spans="1:10" ht="13.5" customHeight="1" x14ac:dyDescent="0.35">
      <c r="A78" s="10">
        <v>2003</v>
      </c>
      <c r="B78" s="10" t="s">
        <v>12</v>
      </c>
      <c r="C78" s="11">
        <v>228</v>
      </c>
      <c r="D78" s="11">
        <v>216</v>
      </c>
      <c r="E78" s="11"/>
      <c r="F78" s="12">
        <v>1264033</v>
      </c>
      <c r="G78" s="13">
        <v>466591</v>
      </c>
      <c r="H78" s="36"/>
      <c r="I78" s="14">
        <v>0</v>
      </c>
      <c r="J78" s="15">
        <f>IF((0.5*F78)-G78+H78+(0.5*I78)&lt;0,0,ROUND((0.5*F78)-G78+H78+(0.5*I78),0))</f>
        <v>165426</v>
      </c>
    </row>
    <row r="79" spans="1:10" ht="13.5" customHeight="1" x14ac:dyDescent="0.35">
      <c r="A79" s="10">
        <v>37003</v>
      </c>
      <c r="B79" s="10" t="s">
        <v>86</v>
      </c>
      <c r="C79" s="11">
        <v>191</v>
      </c>
      <c r="D79" s="11">
        <v>178</v>
      </c>
      <c r="E79" s="11"/>
      <c r="F79" s="12">
        <v>1057328</v>
      </c>
      <c r="G79" s="13">
        <v>301230</v>
      </c>
      <c r="H79" s="36"/>
      <c r="I79" s="14">
        <v>0</v>
      </c>
      <c r="J79" s="15">
        <f>IF((0.5*F79)-G79+H79+(0.5*I79)&lt;0,0,ROUND((0.5*F79)-G79+H79+(0.5*I79),0))</f>
        <v>227434</v>
      </c>
    </row>
    <row r="80" spans="1:10" ht="13.5" customHeight="1" x14ac:dyDescent="0.35">
      <c r="A80" s="10">
        <v>35002</v>
      </c>
      <c r="B80" s="10" t="s">
        <v>84</v>
      </c>
      <c r="C80" s="11">
        <v>362</v>
      </c>
      <c r="D80" s="11">
        <v>368</v>
      </c>
      <c r="E80" s="11"/>
      <c r="F80" s="12">
        <v>1961763</v>
      </c>
      <c r="G80" s="13">
        <v>319510</v>
      </c>
      <c r="H80" s="36"/>
      <c r="I80" s="14">
        <v>0</v>
      </c>
      <c r="J80" s="15">
        <f>IF((0.5*F80)-G80+H80+(0.5*I80)&lt;0,0,ROUND((0.5*F80)-G80+H80+(0.5*I80),0))</f>
        <v>661372</v>
      </c>
    </row>
    <row r="81" spans="1:10" ht="13.5" customHeight="1" x14ac:dyDescent="0.35">
      <c r="A81" s="10">
        <v>7002</v>
      </c>
      <c r="B81" s="10" t="s">
        <v>27</v>
      </c>
      <c r="C81" s="11">
        <v>293</v>
      </c>
      <c r="D81" s="11">
        <v>293.5</v>
      </c>
      <c r="E81" s="11"/>
      <c r="F81" s="12">
        <v>1623102</v>
      </c>
      <c r="G81" s="13">
        <v>346013</v>
      </c>
      <c r="H81" s="36"/>
      <c r="I81" s="14">
        <v>0</v>
      </c>
      <c r="J81" s="15">
        <f>IF((0.5*F81)-G81+H81+(0.5*I81)&lt;0,0,ROUND((0.5*F81)-G81+H81+(0.5*I81),0))</f>
        <v>465538</v>
      </c>
    </row>
    <row r="82" spans="1:10" ht="13.5" customHeight="1" x14ac:dyDescent="0.35">
      <c r="A82" s="10">
        <v>38003</v>
      </c>
      <c r="B82" s="10" t="s">
        <v>89</v>
      </c>
      <c r="C82" s="11">
        <v>165</v>
      </c>
      <c r="D82" s="11">
        <v>163</v>
      </c>
      <c r="E82" s="11"/>
      <c r="F82" s="12">
        <v>938785</v>
      </c>
      <c r="G82" s="13">
        <v>292233</v>
      </c>
      <c r="H82" s="36"/>
      <c r="I82" s="14">
        <v>0</v>
      </c>
      <c r="J82" s="15">
        <f>IF((0.5*F82)-G82+H82+(0.5*I82)&lt;0,0,ROUND((0.5*F82)-G82+H82+(0.5*I82),0))</f>
        <v>177160</v>
      </c>
    </row>
    <row r="83" spans="1:10" ht="13.5" customHeight="1" x14ac:dyDescent="0.35">
      <c r="A83" s="10">
        <v>45005</v>
      </c>
      <c r="B83" s="10" t="s">
        <v>107</v>
      </c>
      <c r="C83" s="11">
        <v>215</v>
      </c>
      <c r="D83" s="11">
        <v>202</v>
      </c>
      <c r="E83" s="11"/>
      <c r="F83" s="12">
        <v>1200520</v>
      </c>
      <c r="G83" s="13">
        <v>435404</v>
      </c>
      <c r="H83" s="36"/>
      <c r="I83" s="14">
        <v>0</v>
      </c>
      <c r="J83" s="15">
        <f>IF((0.5*F83)-G83+H83+(0.5*I83)&lt;0,0,ROUND((0.5*F83)-G83+H83+(0.5*I83),0))</f>
        <v>164856</v>
      </c>
    </row>
    <row r="84" spans="1:10" ht="13.5" customHeight="1" x14ac:dyDescent="0.35">
      <c r="A84" s="10">
        <v>40001</v>
      </c>
      <c r="B84" s="10" t="s">
        <v>94</v>
      </c>
      <c r="C84" s="11">
        <v>784.53</v>
      </c>
      <c r="D84" s="11">
        <v>740.28</v>
      </c>
      <c r="E84" s="11"/>
      <c r="F84" s="12">
        <v>3727628</v>
      </c>
      <c r="G84" s="13">
        <v>2962217</v>
      </c>
      <c r="H84" s="36"/>
      <c r="I84" s="14">
        <v>0</v>
      </c>
      <c r="J84" s="15">
        <f>IF((0.5*F84)-G84+H84+(0.5*I84)&lt;0,0,ROUND((0.5*F84)-G84+H84+(0.5*I84),0))</f>
        <v>0</v>
      </c>
    </row>
    <row r="85" spans="1:10" ht="13.5" customHeight="1" x14ac:dyDescent="0.35">
      <c r="A85" s="10">
        <v>52004</v>
      </c>
      <c r="B85" s="10" t="s">
        <v>127</v>
      </c>
      <c r="C85" s="11">
        <v>244.33</v>
      </c>
      <c r="D85" s="11">
        <v>266.61</v>
      </c>
      <c r="E85" s="11"/>
      <c r="F85" s="12">
        <v>1432362</v>
      </c>
      <c r="G85" s="13">
        <v>307601</v>
      </c>
      <c r="H85" s="36"/>
      <c r="I85" s="14">
        <v>0</v>
      </c>
      <c r="J85" s="15">
        <f>IF((0.5*F85)-G85+H85+(0.5*I85)&lt;0,0,ROUND((0.5*F85)-G85+H85+(0.5*I85),0))</f>
        <v>408580</v>
      </c>
    </row>
    <row r="86" spans="1:10" ht="13.5" customHeight="1" x14ac:dyDescent="0.35">
      <c r="A86" s="10">
        <v>41004</v>
      </c>
      <c r="B86" s="10" t="s">
        <v>98</v>
      </c>
      <c r="C86" s="11">
        <v>1032</v>
      </c>
      <c r="D86" s="11">
        <v>1044</v>
      </c>
      <c r="E86" s="11"/>
      <c r="F86" s="12">
        <v>5062077</v>
      </c>
      <c r="G86" s="13">
        <v>985534</v>
      </c>
      <c r="H86" s="36"/>
      <c r="I86" s="14">
        <v>0</v>
      </c>
      <c r="J86" s="15">
        <f>IF((0.5*F86)-G86+H86+(0.5*I86)&lt;0,0,ROUND((0.5*F86)-G86+H86+(0.5*I86),0))</f>
        <v>1545505</v>
      </c>
    </row>
    <row r="87" spans="1:10" ht="13.5" customHeight="1" x14ac:dyDescent="0.35">
      <c r="A87" s="10">
        <v>44002</v>
      </c>
      <c r="B87" s="10" t="s">
        <v>105</v>
      </c>
      <c r="C87" s="11">
        <v>213</v>
      </c>
      <c r="D87" s="11">
        <v>183</v>
      </c>
      <c r="E87" s="11"/>
      <c r="F87" s="12">
        <v>1170465</v>
      </c>
      <c r="G87" s="13">
        <v>359962</v>
      </c>
      <c r="H87" s="36"/>
      <c r="I87" s="14">
        <v>0</v>
      </c>
      <c r="J87" s="15">
        <f>IF((0.5*F87)-G87+H87+(0.5*I87)&lt;0,0,ROUND((0.5*F87)-G87+H87+(0.5*I87),0))</f>
        <v>225271</v>
      </c>
    </row>
    <row r="88" spans="1:10" ht="13.5" customHeight="1" x14ac:dyDescent="0.35">
      <c r="A88" s="10">
        <v>42001</v>
      </c>
      <c r="B88" s="10" t="s">
        <v>100</v>
      </c>
      <c r="C88" s="11">
        <v>401</v>
      </c>
      <c r="D88" s="11">
        <v>398</v>
      </c>
      <c r="E88" s="11"/>
      <c r="F88" s="12">
        <v>2117986</v>
      </c>
      <c r="G88" s="13">
        <v>469841</v>
      </c>
      <c r="H88" s="36"/>
      <c r="I88" s="14">
        <v>0</v>
      </c>
      <c r="J88" s="15">
        <f>IF((0.5*F88)-G88+H88+(0.5*I88)&lt;0,0,ROUND((0.5*F88)-G88+H88+(0.5*I88),0))</f>
        <v>589152</v>
      </c>
    </row>
    <row r="89" spans="1:10" ht="13.5" customHeight="1" x14ac:dyDescent="0.35">
      <c r="A89" s="10">
        <v>39002</v>
      </c>
      <c r="B89" s="10" t="s">
        <v>91</v>
      </c>
      <c r="C89" s="11">
        <v>1138.68</v>
      </c>
      <c r="D89" s="11">
        <v>1131.8699999999999</v>
      </c>
      <c r="E89" s="11"/>
      <c r="F89" s="12">
        <v>5543636</v>
      </c>
      <c r="G89" s="13">
        <v>1630449</v>
      </c>
      <c r="H89" s="36"/>
      <c r="I89" s="14">
        <v>0</v>
      </c>
      <c r="J89" s="15">
        <f>IF((0.5*F89)-G89+H89+(0.5*I89)&lt;0,0,ROUND((0.5*F89)-G89+H89+(0.5*I89),0))</f>
        <v>1141369</v>
      </c>
    </row>
    <row r="90" spans="1:10" ht="13.5" customHeight="1" x14ac:dyDescent="0.35">
      <c r="A90" s="10">
        <v>60003</v>
      </c>
      <c r="B90" s="10" t="s">
        <v>145</v>
      </c>
      <c r="C90" s="11">
        <v>178</v>
      </c>
      <c r="D90" s="11">
        <v>195</v>
      </c>
      <c r="E90" s="11"/>
      <c r="F90" s="12">
        <v>1067582</v>
      </c>
      <c r="G90" s="13">
        <v>298238</v>
      </c>
      <c r="H90" s="36"/>
      <c r="I90" s="14">
        <v>0</v>
      </c>
      <c r="J90" s="15">
        <f>IF((0.5*F90)-G90+H90+(0.5*I90)&lt;0,0,ROUND((0.5*F90)-G90+H90+(0.5*I90),0))</f>
        <v>235553</v>
      </c>
    </row>
    <row r="91" spans="1:10" ht="13.5" customHeight="1" x14ac:dyDescent="0.35">
      <c r="A91" s="10">
        <v>43007</v>
      </c>
      <c r="B91" s="10" t="s">
        <v>103</v>
      </c>
      <c r="C91" s="11">
        <v>357.53</v>
      </c>
      <c r="D91" s="11">
        <v>356.92</v>
      </c>
      <c r="E91" s="11"/>
      <c r="F91" s="12">
        <v>1931835</v>
      </c>
      <c r="G91" s="13">
        <v>427199</v>
      </c>
      <c r="H91" s="36"/>
      <c r="I91" s="14">
        <v>0</v>
      </c>
      <c r="J91" s="15">
        <f>IF((0.5*F91)-G91+H91+(0.5*I91)&lt;0,0,ROUND((0.5*F91)-G91+H91+(0.5*I91),0))</f>
        <v>538719</v>
      </c>
    </row>
    <row r="92" spans="1:10" ht="13.5" customHeight="1" x14ac:dyDescent="0.35">
      <c r="A92" s="10">
        <v>15001</v>
      </c>
      <c r="B92" s="10" t="s">
        <v>42</v>
      </c>
      <c r="C92" s="11">
        <v>171</v>
      </c>
      <c r="D92" s="11">
        <v>156</v>
      </c>
      <c r="E92" s="11"/>
      <c r="F92" s="12">
        <v>935923</v>
      </c>
      <c r="G92" s="13">
        <v>91806</v>
      </c>
      <c r="H92" s="36"/>
      <c r="I92" s="14">
        <v>0</v>
      </c>
      <c r="J92" s="15">
        <f>IF((0.5*F92)-G92+H92+(0.5*I92)&lt;0,0,ROUND((0.5*F92)-G92+H92+(0.5*I92),0))</f>
        <v>376156</v>
      </c>
    </row>
    <row r="93" spans="1:10" ht="13.5" customHeight="1" x14ac:dyDescent="0.35">
      <c r="A93" s="10">
        <v>15002</v>
      </c>
      <c r="B93" s="10" t="s">
        <v>43</v>
      </c>
      <c r="C93" s="11">
        <v>482</v>
      </c>
      <c r="D93" s="11">
        <v>486</v>
      </c>
      <c r="E93" s="11"/>
      <c r="F93" s="12">
        <v>2479313</v>
      </c>
      <c r="G93" s="13">
        <v>133009</v>
      </c>
      <c r="H93" s="36"/>
      <c r="I93" s="14">
        <v>0</v>
      </c>
      <c r="J93" s="15">
        <f>IF((0.5*F93)-G93+H93+(0.5*I93)&lt;0,0,ROUND((0.5*F93)-G93+H93+(0.5*I93),0))</f>
        <v>1106648</v>
      </c>
    </row>
    <row r="94" spans="1:10" ht="13.5" customHeight="1" x14ac:dyDescent="0.35">
      <c r="A94" s="10">
        <v>46001</v>
      </c>
      <c r="B94" s="10" t="s">
        <v>108</v>
      </c>
      <c r="C94" s="11">
        <v>2653.25</v>
      </c>
      <c r="D94" s="11">
        <v>2642</v>
      </c>
      <c r="E94" s="11"/>
      <c r="F94" s="12">
        <v>12911832</v>
      </c>
      <c r="G94" s="13">
        <v>3691284</v>
      </c>
      <c r="H94" s="36"/>
      <c r="I94" s="14">
        <v>0</v>
      </c>
      <c r="J94" s="15">
        <f>IF((0.5*F94)-G94+H94+(0.5*I94)&lt;0,0,ROUND((0.5*F94)-G94+H94+(0.5*I94),0))</f>
        <v>2764632</v>
      </c>
    </row>
    <row r="95" spans="1:10" ht="13.5" customHeight="1" x14ac:dyDescent="0.35">
      <c r="A95" s="10">
        <v>33002</v>
      </c>
      <c r="B95" s="10" t="s">
        <v>80</v>
      </c>
      <c r="C95" s="11">
        <v>282</v>
      </c>
      <c r="D95" s="11">
        <v>283</v>
      </c>
      <c r="E95" s="11"/>
      <c r="F95" s="12">
        <v>1585662</v>
      </c>
      <c r="G95" s="13">
        <v>330181</v>
      </c>
      <c r="H95" s="36"/>
      <c r="I95" s="14">
        <v>0</v>
      </c>
      <c r="J95" s="15">
        <f>IF((0.5*F95)-G95+H95+(0.5*I95)&lt;0,0,ROUND((0.5*F95)-G95+H95+(0.5*I95),0))</f>
        <v>462650</v>
      </c>
    </row>
    <row r="96" spans="1:10" ht="13.5" customHeight="1" x14ac:dyDescent="0.35">
      <c r="A96" s="10">
        <v>25004</v>
      </c>
      <c r="B96" s="10" t="s">
        <v>66</v>
      </c>
      <c r="C96" s="11">
        <v>893.39</v>
      </c>
      <c r="D96" s="11">
        <v>909.49</v>
      </c>
      <c r="E96" s="11"/>
      <c r="F96" s="12">
        <v>4396107</v>
      </c>
      <c r="G96" s="13">
        <v>1301473</v>
      </c>
      <c r="H96" s="36"/>
      <c r="I96" s="14">
        <v>0</v>
      </c>
      <c r="J96" s="15">
        <f>IF((0.5*F96)-G96+H96+(0.5*I96)&lt;0,0,ROUND((0.5*F96)-G96+H96+(0.5*I96),0))</f>
        <v>896581</v>
      </c>
    </row>
    <row r="97" spans="1:10" ht="13.5" customHeight="1" x14ac:dyDescent="0.35">
      <c r="A97" s="10">
        <v>29004</v>
      </c>
      <c r="B97" s="10" t="s">
        <v>74</v>
      </c>
      <c r="C97" s="11">
        <v>450.06</v>
      </c>
      <c r="D97" s="11">
        <v>451.44</v>
      </c>
      <c r="E97" s="11"/>
      <c r="F97" s="12">
        <v>2343136</v>
      </c>
      <c r="G97" s="13">
        <v>1019190</v>
      </c>
      <c r="H97" s="36"/>
      <c r="I97" s="14">
        <v>0</v>
      </c>
      <c r="J97" s="15">
        <f>IF((0.5*F97)-G97+H97+(0.5*I97)&lt;0,0,ROUND((0.5*F97)-G97+H97+(0.5*I97),0))</f>
        <v>152378</v>
      </c>
    </row>
    <row r="98" spans="1:10" ht="13.5" customHeight="1" x14ac:dyDescent="0.35">
      <c r="A98" s="10">
        <v>17002</v>
      </c>
      <c r="B98" s="10" t="s">
        <v>48</v>
      </c>
      <c r="C98" s="11">
        <v>2712.23</v>
      </c>
      <c r="D98" s="11">
        <v>2746.56</v>
      </c>
      <c r="E98" s="11"/>
      <c r="F98" s="12">
        <v>13329729</v>
      </c>
      <c r="G98" s="13">
        <v>3254066</v>
      </c>
      <c r="H98" s="36"/>
      <c r="I98" s="14">
        <v>31039.160880000003</v>
      </c>
      <c r="J98" s="15">
        <f>IF((0.5*F98)-G98+H98+(0.5*I98)&lt;0,0,ROUND((0.5*F98)-G98+H98+(0.5*I98),0))</f>
        <v>3426318</v>
      </c>
    </row>
    <row r="99" spans="1:10" ht="13.5" customHeight="1" x14ac:dyDescent="0.35">
      <c r="A99" s="10">
        <v>62006</v>
      </c>
      <c r="B99" s="10" t="s">
        <v>153</v>
      </c>
      <c r="C99" s="11">
        <v>655</v>
      </c>
      <c r="D99" s="11">
        <v>675.03</v>
      </c>
      <c r="E99" s="11"/>
      <c r="F99" s="12">
        <v>3245510</v>
      </c>
      <c r="G99" s="13">
        <v>566170</v>
      </c>
      <c r="H99" s="36"/>
      <c r="I99" s="14">
        <v>0</v>
      </c>
      <c r="J99" s="15">
        <f>IF((0.5*F99)-G99+H99+(0.5*I99)&lt;0,0,ROUND((0.5*F99)-G99+H99+(0.5*I99),0))</f>
        <v>1056585</v>
      </c>
    </row>
    <row r="100" spans="1:10" ht="13.5" customHeight="1" x14ac:dyDescent="0.35">
      <c r="A100" s="10">
        <v>43002</v>
      </c>
      <c r="B100" s="10" t="s">
        <v>102</v>
      </c>
      <c r="C100" s="11">
        <v>225</v>
      </c>
      <c r="D100" s="11">
        <v>231</v>
      </c>
      <c r="E100" s="11"/>
      <c r="F100" s="12">
        <v>1297591</v>
      </c>
      <c r="G100" s="13">
        <v>202472</v>
      </c>
      <c r="H100" s="36"/>
      <c r="I100" s="14">
        <v>0</v>
      </c>
      <c r="J100" s="15">
        <f>IF((0.5*F100)-G100+H100+(0.5*I100)&lt;0,0,ROUND((0.5*F100)-G100+H100+(0.5*I100),0))</f>
        <v>446324</v>
      </c>
    </row>
    <row r="101" spans="1:10" ht="13.5" customHeight="1" x14ac:dyDescent="0.35">
      <c r="A101" s="10">
        <v>17003</v>
      </c>
      <c r="B101" s="10" t="s">
        <v>49</v>
      </c>
      <c r="C101" s="11">
        <v>222.2</v>
      </c>
      <c r="D101" s="11">
        <v>208</v>
      </c>
      <c r="E101" s="11"/>
      <c r="F101" s="12">
        <v>1228002</v>
      </c>
      <c r="G101" s="13">
        <v>239232</v>
      </c>
      <c r="H101" s="36"/>
      <c r="I101" s="14">
        <v>0</v>
      </c>
      <c r="J101" s="15">
        <f>IF((0.5*F101)-G101+H101+(0.5*I101)&lt;0,0,ROUND((0.5*F101)-G101+H101+(0.5*I101),0))</f>
        <v>374769</v>
      </c>
    </row>
    <row r="102" spans="1:10" ht="13.5" customHeight="1" x14ac:dyDescent="0.35">
      <c r="A102" s="10">
        <v>51003</v>
      </c>
      <c r="B102" s="10" t="s">
        <v>123</v>
      </c>
      <c r="C102" s="11">
        <v>263</v>
      </c>
      <c r="D102" s="11">
        <v>265</v>
      </c>
      <c r="E102" s="11"/>
      <c r="F102" s="12">
        <v>1475416</v>
      </c>
      <c r="G102" s="13">
        <v>157174</v>
      </c>
      <c r="H102" s="36"/>
      <c r="I102" s="14">
        <v>0</v>
      </c>
      <c r="J102" s="15">
        <f>IF((0.5*F102)-G102+H102+(0.5*I102)&lt;0,0,ROUND((0.5*F102)-G102+H102+(0.5*I102),0))</f>
        <v>580534</v>
      </c>
    </row>
    <row r="103" spans="1:10" ht="13.5" customHeight="1" x14ac:dyDescent="0.35">
      <c r="A103" s="10">
        <v>9002</v>
      </c>
      <c r="B103" s="10" t="s">
        <v>29</v>
      </c>
      <c r="C103" s="11">
        <v>325.7</v>
      </c>
      <c r="D103" s="11">
        <v>331</v>
      </c>
      <c r="E103" s="11"/>
      <c r="F103" s="12">
        <v>1790279</v>
      </c>
      <c r="G103" s="13">
        <v>270142</v>
      </c>
      <c r="H103" s="36"/>
      <c r="I103" s="14">
        <v>0</v>
      </c>
      <c r="J103" s="15">
        <f>IF((0.5*F103)-G103+H103+(0.5*I103)&lt;0,0,ROUND((0.5*F103)-G103+H103+(0.5*I103),0))</f>
        <v>624998</v>
      </c>
    </row>
    <row r="104" spans="1:10" ht="13.5" customHeight="1" x14ac:dyDescent="0.35">
      <c r="A104" s="10">
        <v>56007</v>
      </c>
      <c r="B104" s="10" t="s">
        <v>139</v>
      </c>
      <c r="C104" s="11">
        <v>260</v>
      </c>
      <c r="D104" s="11">
        <v>236</v>
      </c>
      <c r="E104" s="11"/>
      <c r="F104" s="12">
        <v>1394404</v>
      </c>
      <c r="G104" s="13">
        <v>616189</v>
      </c>
      <c r="H104" s="36"/>
      <c r="I104" s="14">
        <v>0</v>
      </c>
      <c r="J104" s="15">
        <f>IF((0.5*F104)-G104+H104+(0.5*I104)&lt;0,0,ROUND((0.5*F104)-G104+H104+(0.5*I104),0))</f>
        <v>81013</v>
      </c>
    </row>
    <row r="105" spans="1:10" ht="13.5" customHeight="1" x14ac:dyDescent="0.35">
      <c r="A105" s="10">
        <v>23003</v>
      </c>
      <c r="B105" s="10" t="s">
        <v>62</v>
      </c>
      <c r="C105" s="11">
        <v>123</v>
      </c>
      <c r="D105" s="11">
        <v>112</v>
      </c>
      <c r="E105" s="11"/>
      <c r="F105" s="12">
        <v>673800</v>
      </c>
      <c r="G105" s="13">
        <v>58951</v>
      </c>
      <c r="H105" s="36"/>
      <c r="I105" s="14">
        <v>0</v>
      </c>
      <c r="J105" s="15">
        <f>IF((0.5*F105)-G105+H105+(0.5*I105)&lt;0,0,ROUND((0.5*F105)-G105+H105+(0.5*I105),0))</f>
        <v>277949</v>
      </c>
    </row>
    <row r="106" spans="1:10" ht="13.5" customHeight="1" x14ac:dyDescent="0.35">
      <c r="A106" s="10">
        <v>39005</v>
      </c>
      <c r="B106" s="10" t="s">
        <v>93</v>
      </c>
      <c r="C106" s="11">
        <v>124</v>
      </c>
      <c r="D106" s="11">
        <v>133</v>
      </c>
      <c r="E106" s="11"/>
      <c r="F106" s="12">
        <v>746331</v>
      </c>
      <c r="G106" s="13">
        <v>246715</v>
      </c>
      <c r="H106" s="36"/>
      <c r="I106" s="14">
        <v>0</v>
      </c>
      <c r="J106" s="15">
        <f>IF((0.5*F106)-G106+H106+(0.5*I106)&lt;0,0,ROUND((0.5*F106)-G106+H106+(0.5*I106),0))</f>
        <v>126451</v>
      </c>
    </row>
    <row r="107" spans="1:10" ht="13.5" customHeight="1" x14ac:dyDescent="0.35">
      <c r="A107" s="10">
        <v>60004</v>
      </c>
      <c r="B107" s="10" t="s">
        <v>146</v>
      </c>
      <c r="C107" s="11">
        <v>362.5</v>
      </c>
      <c r="D107" s="11">
        <v>383</v>
      </c>
      <c r="E107" s="11"/>
      <c r="F107" s="12">
        <v>1997295</v>
      </c>
      <c r="G107" s="13">
        <v>373381</v>
      </c>
      <c r="H107" s="36"/>
      <c r="I107" s="14">
        <v>0</v>
      </c>
      <c r="J107" s="15">
        <f>IF((0.5*F107)-G107+H107+(0.5*I107)&lt;0,0,ROUND((0.5*F107)-G107+H107+(0.5*I107),0))</f>
        <v>625267</v>
      </c>
    </row>
    <row r="108" spans="1:10" ht="13.5" customHeight="1" x14ac:dyDescent="0.35">
      <c r="A108" s="10">
        <v>33003</v>
      </c>
      <c r="B108" s="10" t="s">
        <v>81</v>
      </c>
      <c r="C108" s="11">
        <v>556</v>
      </c>
      <c r="D108" s="11">
        <v>536</v>
      </c>
      <c r="E108" s="11"/>
      <c r="F108" s="12">
        <v>2767141</v>
      </c>
      <c r="G108" s="13">
        <v>504095</v>
      </c>
      <c r="H108" s="36"/>
      <c r="I108" s="14">
        <v>5197.0991800000002</v>
      </c>
      <c r="J108" s="15">
        <f>IF((0.5*F108)-G108+H108+(0.5*I108)&lt;0,0,ROUND((0.5*F108)-G108+H108+(0.5*I108),0))</f>
        <v>882074</v>
      </c>
    </row>
    <row r="109" spans="1:10" ht="13.5" customHeight="1" x14ac:dyDescent="0.35">
      <c r="A109" s="10">
        <v>32002</v>
      </c>
      <c r="B109" s="10" t="s">
        <v>78</v>
      </c>
      <c r="C109" s="11">
        <v>2643.51</v>
      </c>
      <c r="D109" s="11">
        <v>2652.3</v>
      </c>
      <c r="E109" s="11"/>
      <c r="F109" s="12">
        <v>12919795</v>
      </c>
      <c r="G109" s="13">
        <v>2865917</v>
      </c>
      <c r="H109" s="36"/>
      <c r="I109" s="14">
        <v>0</v>
      </c>
      <c r="J109" s="15">
        <f>IF((0.5*F109)-G109+H109+(0.5*I109)&lt;0,0,ROUND((0.5*F109)-G109+H109+(0.5*I109),0))</f>
        <v>3593981</v>
      </c>
    </row>
    <row r="110" spans="1:10" ht="13.5" customHeight="1" x14ac:dyDescent="0.35">
      <c r="A110" s="10">
        <v>1001</v>
      </c>
      <c r="B110" s="10" t="s">
        <v>9</v>
      </c>
      <c r="C110" s="11">
        <v>311</v>
      </c>
      <c r="D110" s="11">
        <v>330</v>
      </c>
      <c r="E110" s="11"/>
      <c r="F110" s="12">
        <v>1796652</v>
      </c>
      <c r="G110" s="13">
        <v>293014</v>
      </c>
      <c r="H110" s="36"/>
      <c r="I110" s="14">
        <v>24809.335460000002</v>
      </c>
      <c r="J110" s="15">
        <f>IF((0.5*F110)-G110+H110+(0.5*I110)&lt;0,0,ROUND((0.5*F110)-G110+H110+(0.5*I110),0))</f>
        <v>617717</v>
      </c>
    </row>
    <row r="111" spans="1:10" ht="13.5" customHeight="1" x14ac:dyDescent="0.35">
      <c r="A111" s="10">
        <v>11005</v>
      </c>
      <c r="B111" s="10" t="s">
        <v>33</v>
      </c>
      <c r="C111" s="11">
        <v>457.4</v>
      </c>
      <c r="D111" s="11">
        <v>466</v>
      </c>
      <c r="E111" s="11"/>
      <c r="F111" s="12">
        <v>2401239</v>
      </c>
      <c r="G111" s="13">
        <v>695363</v>
      </c>
      <c r="H111" s="36"/>
      <c r="I111" s="14">
        <v>0</v>
      </c>
      <c r="J111" s="15">
        <f>IF((0.5*F111)-G111+H111+(0.5*I111)&lt;0,0,ROUND((0.5*F111)-G111+H111+(0.5*I111),0))</f>
        <v>505257</v>
      </c>
    </row>
    <row r="112" spans="1:10" ht="13.5" customHeight="1" x14ac:dyDescent="0.35">
      <c r="A112" s="10">
        <v>51004</v>
      </c>
      <c r="B112" s="10" t="s">
        <v>124</v>
      </c>
      <c r="C112" s="11">
        <v>13811.58</v>
      </c>
      <c r="D112" s="11">
        <v>13842.35</v>
      </c>
      <c r="E112" s="11"/>
      <c r="F112" s="12">
        <v>67485907</v>
      </c>
      <c r="G112" s="13">
        <v>19312013</v>
      </c>
      <c r="H112" s="36"/>
      <c r="I112" s="14">
        <v>0</v>
      </c>
      <c r="J112" s="15">
        <f>IF((0.5*F112)-G112+H112+(0.5*I112)&lt;0,0,ROUND((0.5*F112)-G112+H112+(0.5*I112),0))</f>
        <v>14430941</v>
      </c>
    </row>
    <row r="113" spans="1:10" ht="13.5" customHeight="1" x14ac:dyDescent="0.35">
      <c r="A113" s="10">
        <v>56004</v>
      </c>
      <c r="B113" s="10" t="s">
        <v>137</v>
      </c>
      <c r="C113" s="11">
        <v>623.45000000000005</v>
      </c>
      <c r="D113" s="11">
        <v>643.5</v>
      </c>
      <c r="E113" s="11"/>
      <c r="F113" s="12">
        <v>3097673</v>
      </c>
      <c r="G113" s="13">
        <v>597185</v>
      </c>
      <c r="H113" s="36"/>
      <c r="I113" s="14">
        <v>0</v>
      </c>
      <c r="J113" s="15">
        <f>IF((0.5*F113)-G113+H113+(0.5*I113)&lt;0,0,ROUND((0.5*F113)-G113+H113+(0.5*I113),0))</f>
        <v>951652</v>
      </c>
    </row>
    <row r="114" spans="1:10" ht="13.5" customHeight="1" x14ac:dyDescent="0.35">
      <c r="A114" s="10">
        <v>54004</v>
      </c>
      <c r="B114" s="10" t="s">
        <v>131</v>
      </c>
      <c r="C114" s="11">
        <v>211</v>
      </c>
      <c r="D114" s="11">
        <v>214</v>
      </c>
      <c r="E114" s="11"/>
      <c r="F114" s="12">
        <v>1216762</v>
      </c>
      <c r="G114" s="13">
        <v>190803</v>
      </c>
      <c r="H114" s="36"/>
      <c r="I114" s="14">
        <v>0</v>
      </c>
      <c r="J114" s="15">
        <f>IF((0.5*F114)-G114+H114+(0.5*I114)&lt;0,0,ROUND((0.5*F114)-G114+H114+(0.5*I114),0))</f>
        <v>417578</v>
      </c>
    </row>
    <row r="115" spans="1:10" ht="13.5" customHeight="1" x14ac:dyDescent="0.35">
      <c r="A115" s="10">
        <v>39004</v>
      </c>
      <c r="B115" s="10" t="s">
        <v>92</v>
      </c>
      <c r="C115" s="11">
        <v>156</v>
      </c>
      <c r="D115" s="11">
        <v>157</v>
      </c>
      <c r="E115" s="11"/>
      <c r="F115" s="12">
        <v>895853</v>
      </c>
      <c r="G115" s="13">
        <v>167034</v>
      </c>
      <c r="H115" s="36"/>
      <c r="I115" s="14">
        <v>0</v>
      </c>
      <c r="J115" s="15">
        <f>IF((0.5*F115)-G115+H115+(0.5*I115)&lt;0,0,ROUND((0.5*F115)-G115+H115+(0.5*I115),0))</f>
        <v>280893</v>
      </c>
    </row>
    <row r="116" spans="1:10" ht="13.5" customHeight="1" x14ac:dyDescent="0.35">
      <c r="A116" s="10">
        <v>55005</v>
      </c>
      <c r="B116" s="10" t="s">
        <v>135</v>
      </c>
      <c r="C116" s="11">
        <v>197</v>
      </c>
      <c r="D116" s="11">
        <v>186</v>
      </c>
      <c r="E116" s="11"/>
      <c r="F116" s="12">
        <v>1104570</v>
      </c>
      <c r="G116" s="13">
        <v>354124</v>
      </c>
      <c r="H116" s="36"/>
      <c r="I116" s="14">
        <v>0</v>
      </c>
      <c r="J116" s="15">
        <f>IF((0.5*F116)-G116+H116+(0.5*I116)&lt;0,0,ROUND((0.5*F116)-G116+H116+(0.5*I116),0))</f>
        <v>198161</v>
      </c>
    </row>
    <row r="117" spans="1:10" ht="13.5" customHeight="1" x14ac:dyDescent="0.35">
      <c r="A117" s="10">
        <v>4003</v>
      </c>
      <c r="B117" s="10" t="s">
        <v>17</v>
      </c>
      <c r="C117" s="11">
        <v>264</v>
      </c>
      <c r="D117" s="11">
        <v>262</v>
      </c>
      <c r="E117" s="11"/>
      <c r="F117" s="12">
        <v>1470385</v>
      </c>
      <c r="G117" s="13">
        <v>337664</v>
      </c>
      <c r="H117" s="36"/>
      <c r="I117" s="14">
        <v>0</v>
      </c>
      <c r="J117" s="15">
        <f>IF((0.5*F117)-G117+H117+(0.5*I117)&lt;0,0,ROUND((0.5*F117)-G117+H117+(0.5*I117),0))</f>
        <v>397529</v>
      </c>
    </row>
    <row r="118" spans="1:10" ht="13.5" customHeight="1" x14ac:dyDescent="0.35">
      <c r="A118" s="10">
        <v>62005</v>
      </c>
      <c r="B118" s="10" t="s">
        <v>152</v>
      </c>
      <c r="C118" s="11">
        <v>189</v>
      </c>
      <c r="D118" s="11">
        <v>176</v>
      </c>
      <c r="E118" s="11"/>
      <c r="F118" s="12">
        <v>1044685</v>
      </c>
      <c r="G118" s="13">
        <v>510238</v>
      </c>
      <c r="H118" s="36"/>
      <c r="I118" s="14">
        <v>0</v>
      </c>
      <c r="J118" s="15">
        <f>IF((0.5*F118)-G118+H118+(0.5*I118)&lt;0,0,ROUND((0.5*F118)-G118+H118+(0.5*I118),0))</f>
        <v>12105</v>
      </c>
    </row>
    <row r="119" spans="1:10" ht="13.5" customHeight="1" x14ac:dyDescent="0.35">
      <c r="A119" s="10">
        <v>65001</v>
      </c>
      <c r="B119" s="10" t="s">
        <v>157</v>
      </c>
      <c r="C119" s="11">
        <v>1391.42</v>
      </c>
      <c r="D119" s="11">
        <v>1373.18</v>
      </c>
      <c r="E119" s="11"/>
      <c r="F119" s="12">
        <v>6793738</v>
      </c>
      <c r="G119" s="13">
        <v>43150</v>
      </c>
      <c r="H119" s="36"/>
      <c r="I119" s="14">
        <v>0</v>
      </c>
      <c r="J119" s="15">
        <f>IF((0.5*F119)-G119+H119+(0.5*I119)&lt;0,0,ROUND((0.5*F119)-G119+H119+(0.5*I119),0))</f>
        <v>3353719</v>
      </c>
    </row>
    <row r="120" spans="1:10" ht="13.5" customHeight="1" x14ac:dyDescent="0.35">
      <c r="A120" s="10">
        <v>49005</v>
      </c>
      <c r="B120" s="10" t="s">
        <v>116</v>
      </c>
      <c r="C120" s="11">
        <v>22691.95</v>
      </c>
      <c r="D120" s="11">
        <v>23119.47</v>
      </c>
      <c r="E120" s="11"/>
      <c r="F120" s="12">
        <v>113316445</v>
      </c>
      <c r="G120" s="13">
        <v>30174631</v>
      </c>
      <c r="H120" s="36"/>
      <c r="I120" s="14">
        <v>65257.779860000002</v>
      </c>
      <c r="J120" s="15">
        <f>IF((0.5*F120)-G120+H120+(0.5*I120)&lt;0,0,ROUND((0.5*F120)-G120+H120+(0.5*I120),0))</f>
        <v>26516220</v>
      </c>
    </row>
    <row r="121" spans="1:10" ht="13.5" customHeight="1" x14ac:dyDescent="0.35">
      <c r="A121" s="10">
        <v>5005</v>
      </c>
      <c r="B121" s="10" t="s">
        <v>20</v>
      </c>
      <c r="C121" s="11">
        <v>582.41999999999996</v>
      </c>
      <c r="D121" s="11">
        <v>633.26</v>
      </c>
      <c r="E121" s="11"/>
      <c r="F121" s="12">
        <v>2969071</v>
      </c>
      <c r="G121" s="13">
        <v>617875</v>
      </c>
      <c r="H121" s="36"/>
      <c r="I121" s="14">
        <v>0</v>
      </c>
      <c r="J121" s="15">
        <f>IF((0.5*F121)-G121+H121+(0.5*I121)&lt;0,0,ROUND((0.5*F121)-G121+H121+(0.5*I121),0))</f>
        <v>866661</v>
      </c>
    </row>
    <row r="122" spans="1:10" ht="13.5" customHeight="1" x14ac:dyDescent="0.35">
      <c r="A122" s="10">
        <v>54002</v>
      </c>
      <c r="B122" s="10" t="s">
        <v>130</v>
      </c>
      <c r="C122" s="11">
        <v>905</v>
      </c>
      <c r="D122" s="11">
        <v>925</v>
      </c>
      <c r="E122" s="11"/>
      <c r="F122" s="12">
        <v>4464626</v>
      </c>
      <c r="G122" s="13">
        <v>807894</v>
      </c>
      <c r="H122" s="36"/>
      <c r="I122" s="14">
        <v>0</v>
      </c>
      <c r="J122" s="15">
        <f>IF((0.5*F122)-G122+H122+(0.5*I122)&lt;0,0,ROUND((0.5*F122)-G122+H122+(0.5*I122),0))</f>
        <v>1424419</v>
      </c>
    </row>
    <row r="123" spans="1:10" ht="13.5" customHeight="1" x14ac:dyDescent="0.35">
      <c r="A123" s="10">
        <v>15003</v>
      </c>
      <c r="B123" s="10" t="s">
        <v>44</v>
      </c>
      <c r="C123" s="11">
        <v>180</v>
      </c>
      <c r="D123" s="11">
        <v>184.5</v>
      </c>
      <c r="E123" s="11"/>
      <c r="F123" s="12">
        <v>1054012</v>
      </c>
      <c r="G123" s="13">
        <v>8242</v>
      </c>
      <c r="H123" s="36"/>
      <c r="I123" s="14">
        <v>0</v>
      </c>
      <c r="J123" s="15">
        <f>IF((0.5*F123)-G123+H123+(0.5*I123)&lt;0,0,ROUND((0.5*F123)-G123+H123+(0.5*I123),0))</f>
        <v>518764</v>
      </c>
    </row>
    <row r="124" spans="1:10" ht="13.5" customHeight="1" x14ac:dyDescent="0.35">
      <c r="A124" s="10">
        <v>26005</v>
      </c>
      <c r="B124" s="10" t="s">
        <v>69</v>
      </c>
      <c r="C124" s="11">
        <v>110</v>
      </c>
      <c r="D124" s="11">
        <v>111</v>
      </c>
      <c r="E124" s="11"/>
      <c r="F124" s="12">
        <v>632535</v>
      </c>
      <c r="G124" s="13">
        <v>124806</v>
      </c>
      <c r="H124" s="36"/>
      <c r="I124" s="14">
        <v>0</v>
      </c>
      <c r="J124" s="15">
        <f>IF((0.5*F124)-G124+H124+(0.5*I124)&lt;0,0,ROUND((0.5*F124)-G124+H124+(0.5*I124),0))</f>
        <v>191462</v>
      </c>
    </row>
    <row r="125" spans="1:10" ht="13.5" customHeight="1" x14ac:dyDescent="0.35">
      <c r="A125" s="10">
        <v>40002</v>
      </c>
      <c r="B125" s="10" t="s">
        <v>95</v>
      </c>
      <c r="C125" s="11">
        <v>2142.8000000000002</v>
      </c>
      <c r="D125" s="11">
        <v>2207.42</v>
      </c>
      <c r="E125" s="11"/>
      <c r="F125" s="12">
        <v>10611075</v>
      </c>
      <c r="G125" s="13">
        <v>3336735</v>
      </c>
      <c r="H125" s="36"/>
      <c r="I125" s="14">
        <v>11140.056200000001</v>
      </c>
      <c r="J125" s="15">
        <f>IF((0.5*F125)-G125+H125+(0.5*I125)&lt;0,0,ROUND((0.5*F125)-G125+H125+(0.5*I125),0))</f>
        <v>1974373</v>
      </c>
    </row>
    <row r="126" spans="1:10" ht="13.5" customHeight="1" x14ac:dyDescent="0.35">
      <c r="A126" s="10">
        <v>57001</v>
      </c>
      <c r="B126" s="10" t="s">
        <v>140</v>
      </c>
      <c r="C126" s="11">
        <v>418.61</v>
      </c>
      <c r="D126" s="11">
        <v>433.17</v>
      </c>
      <c r="E126" s="11"/>
      <c r="F126" s="12">
        <v>2234080</v>
      </c>
      <c r="G126" s="13">
        <v>860298</v>
      </c>
      <c r="H126" s="36"/>
      <c r="I126" s="14">
        <v>0</v>
      </c>
      <c r="J126" s="15">
        <f>IF((0.5*F126)-G126+H126+(0.5*I126)&lt;0,0,ROUND((0.5*F126)-G126+H126+(0.5*I126),0))</f>
        <v>256742</v>
      </c>
    </row>
    <row r="127" spans="1:10" ht="13.5" customHeight="1" x14ac:dyDescent="0.35">
      <c r="A127" s="10">
        <v>54006</v>
      </c>
      <c r="B127" s="10" t="s">
        <v>132</v>
      </c>
      <c r="C127" s="11">
        <v>164</v>
      </c>
      <c r="D127" s="11">
        <v>141</v>
      </c>
      <c r="E127" s="11"/>
      <c r="F127" s="12">
        <v>875347</v>
      </c>
      <c r="G127" s="13">
        <v>101138</v>
      </c>
      <c r="H127" s="36"/>
      <c r="I127" s="14">
        <v>0</v>
      </c>
      <c r="J127" s="15">
        <f>IF((0.5*F127)-G127+H127+(0.5*I127)&lt;0,0,ROUND((0.5*F127)-G127+H127+(0.5*I127),0))</f>
        <v>336536</v>
      </c>
    </row>
    <row r="128" spans="1:10" ht="14.25" customHeight="1" x14ac:dyDescent="0.35">
      <c r="A128" s="10">
        <v>41005</v>
      </c>
      <c r="B128" s="10" t="s">
        <v>99</v>
      </c>
      <c r="C128" s="11">
        <v>1496.38</v>
      </c>
      <c r="D128" s="11">
        <v>1500</v>
      </c>
      <c r="E128" s="11"/>
      <c r="F128" s="12">
        <v>7308704</v>
      </c>
      <c r="G128" s="13">
        <v>1010976</v>
      </c>
      <c r="H128" s="36"/>
      <c r="I128" s="14">
        <v>0</v>
      </c>
      <c r="J128" s="15">
        <f>IF((0.5*F128)-G128+H128+(0.5*I128)&lt;0,0,ROUND((0.5*F128)-G128+H128+(0.5*I128),0))</f>
        <v>2643376</v>
      </c>
    </row>
    <row r="129" spans="1:10" ht="13.5" customHeight="1" x14ac:dyDescent="0.35">
      <c r="A129" s="10">
        <v>20003</v>
      </c>
      <c r="B129" s="10" t="s">
        <v>54</v>
      </c>
      <c r="C129" s="11">
        <v>352</v>
      </c>
      <c r="D129" s="11">
        <v>341</v>
      </c>
      <c r="E129" s="11"/>
      <c r="F129" s="12">
        <v>1875913</v>
      </c>
      <c r="G129" s="13">
        <v>151961</v>
      </c>
      <c r="H129" s="36"/>
      <c r="I129" s="14">
        <v>0</v>
      </c>
      <c r="J129" s="15">
        <f>IF((0.5*F129)-G129+H129+(0.5*I129)&lt;0,0,ROUND((0.5*F129)-G129+H129+(0.5*I129),0))</f>
        <v>785996</v>
      </c>
    </row>
    <row r="130" spans="1:10" ht="13.5" customHeight="1" x14ac:dyDescent="0.35">
      <c r="A130" s="10">
        <v>66001</v>
      </c>
      <c r="B130" s="10" t="s">
        <v>158</v>
      </c>
      <c r="C130" s="11">
        <v>2098</v>
      </c>
      <c r="D130" s="11">
        <v>2054</v>
      </c>
      <c r="E130" s="11"/>
      <c r="F130" s="12">
        <v>10306468</v>
      </c>
      <c r="G130" s="13">
        <v>182544</v>
      </c>
      <c r="H130" s="36"/>
      <c r="I130" s="14">
        <v>0</v>
      </c>
      <c r="J130" s="15">
        <f>IF((0.5*F130)-G130+H130+(0.5*I130)&lt;0,0,ROUND((0.5*F130)-G130+H130+(0.5*I130),0))</f>
        <v>4970690</v>
      </c>
    </row>
    <row r="131" spans="1:10" ht="13.5" customHeight="1" x14ac:dyDescent="0.35">
      <c r="A131" s="10">
        <v>33005</v>
      </c>
      <c r="B131" s="10" t="s">
        <v>82</v>
      </c>
      <c r="C131" s="11">
        <v>191</v>
      </c>
      <c r="D131" s="11">
        <v>168</v>
      </c>
      <c r="E131" s="11"/>
      <c r="F131" s="12">
        <v>1034684</v>
      </c>
      <c r="G131" s="13">
        <v>337436</v>
      </c>
      <c r="H131" s="36"/>
      <c r="I131" s="14">
        <v>0</v>
      </c>
      <c r="J131" s="15">
        <f>IF((0.5*F131)-G131+H131+(0.5*I131)&lt;0,0,ROUND((0.5*F131)-G131+H131+(0.5*I131),0))</f>
        <v>179906</v>
      </c>
    </row>
    <row r="132" spans="1:10" ht="13.5" customHeight="1" x14ac:dyDescent="0.35">
      <c r="A132" s="10">
        <v>49006</v>
      </c>
      <c r="B132" s="10" t="s">
        <v>117</v>
      </c>
      <c r="C132" s="11">
        <v>809</v>
      </c>
      <c r="D132" s="11">
        <v>848</v>
      </c>
      <c r="E132" s="11"/>
      <c r="F132" s="12">
        <v>4057130</v>
      </c>
      <c r="G132" s="13">
        <v>973792</v>
      </c>
      <c r="H132" s="36"/>
      <c r="I132" s="14">
        <v>0</v>
      </c>
      <c r="J132" s="15">
        <f>IF((0.5*F132)-G132+H132+(0.5*I132)&lt;0,0,ROUND((0.5*F132)-G132+H132+(0.5*I132),0))</f>
        <v>1054773</v>
      </c>
    </row>
    <row r="133" spans="1:10" ht="13.5" customHeight="1" x14ac:dyDescent="0.35">
      <c r="A133" s="10">
        <v>13001</v>
      </c>
      <c r="B133" s="10" t="s">
        <v>36</v>
      </c>
      <c r="C133" s="11">
        <v>1214.1600000000001</v>
      </c>
      <c r="D133" s="11">
        <v>1227.8800000000001</v>
      </c>
      <c r="E133" s="11"/>
      <c r="F133" s="12">
        <v>5960597</v>
      </c>
      <c r="G133" s="13">
        <v>1497084</v>
      </c>
      <c r="H133" s="36"/>
      <c r="I133" s="14">
        <v>0</v>
      </c>
      <c r="J133" s="15">
        <f>IF((0.5*F133)-G133+H133+(0.5*I133)&lt;0,0,ROUND((0.5*F133)-G133+H133+(0.5*I133),0))</f>
        <v>1483215</v>
      </c>
    </row>
    <row r="134" spans="1:10" ht="13.5" customHeight="1" x14ac:dyDescent="0.35">
      <c r="A134" s="10">
        <v>60006</v>
      </c>
      <c r="B134" s="10" t="s">
        <v>147</v>
      </c>
      <c r="C134" s="11">
        <v>349</v>
      </c>
      <c r="D134" s="11">
        <v>348.4</v>
      </c>
      <c r="E134" s="11"/>
      <c r="F134" s="12">
        <v>1895760</v>
      </c>
      <c r="G134" s="13">
        <v>425104</v>
      </c>
      <c r="H134" s="36"/>
      <c r="I134" s="14">
        <v>0</v>
      </c>
      <c r="J134" s="15">
        <f>IF((0.5*F134)-G134+H134+(0.5*I134)&lt;0,0,ROUND((0.5*F134)-G134+H134+(0.5*I134),0))</f>
        <v>522776</v>
      </c>
    </row>
    <row r="135" spans="1:10" ht="13.5" customHeight="1" x14ac:dyDescent="0.35">
      <c r="A135" s="10">
        <v>11004</v>
      </c>
      <c r="B135" s="10" t="s">
        <v>32</v>
      </c>
      <c r="C135" s="11">
        <v>769</v>
      </c>
      <c r="D135" s="11">
        <v>812.4</v>
      </c>
      <c r="E135" s="11"/>
      <c r="F135" s="12">
        <v>3856054</v>
      </c>
      <c r="G135" s="13">
        <v>401908</v>
      </c>
      <c r="H135" s="36"/>
      <c r="I135" s="14">
        <v>0</v>
      </c>
      <c r="J135" s="15">
        <f>IF((0.5*F135)-G135+H135+(0.5*I135)&lt;0,0,ROUND((0.5*F135)-G135+H135+(0.5*I135),0))</f>
        <v>1526119</v>
      </c>
    </row>
    <row r="136" spans="1:10" ht="13.5" customHeight="1" x14ac:dyDescent="0.35">
      <c r="A136" s="10">
        <v>51005</v>
      </c>
      <c r="B136" s="10" t="s">
        <v>125</v>
      </c>
      <c r="C136" s="11">
        <v>254</v>
      </c>
      <c r="D136" s="11">
        <v>259</v>
      </c>
      <c r="E136" s="11"/>
      <c r="F136" s="12">
        <v>1437577</v>
      </c>
      <c r="G136" s="13">
        <v>349854</v>
      </c>
      <c r="H136" s="36"/>
      <c r="I136" s="14">
        <v>0</v>
      </c>
      <c r="J136" s="15">
        <f>IF((0.5*F136)-G136+H136+(0.5*I136)&lt;0,0,ROUND((0.5*F136)-G136+H136+(0.5*I136),0))</f>
        <v>368935</v>
      </c>
    </row>
    <row r="137" spans="1:10" ht="13.5" customHeight="1" x14ac:dyDescent="0.35">
      <c r="A137" s="10">
        <v>6005</v>
      </c>
      <c r="B137" s="10" t="s">
        <v>24</v>
      </c>
      <c r="C137" s="11">
        <v>317.43</v>
      </c>
      <c r="D137" s="11">
        <v>307</v>
      </c>
      <c r="E137" s="11"/>
      <c r="F137" s="12">
        <v>1712979</v>
      </c>
      <c r="G137" s="13">
        <v>275348</v>
      </c>
      <c r="H137" s="36"/>
      <c r="I137" s="14">
        <v>0</v>
      </c>
      <c r="J137" s="15">
        <f>IF((0.5*F137)-G137+H137+(0.5*I137)&lt;0,0,ROUND((0.5*F137)-G137+H137+(0.5*I137),0))</f>
        <v>581142</v>
      </c>
    </row>
    <row r="138" spans="1:10" ht="13.5" customHeight="1" x14ac:dyDescent="0.35">
      <c r="A138" s="10">
        <v>14004</v>
      </c>
      <c r="B138" s="10" t="s">
        <v>40</v>
      </c>
      <c r="C138" s="11">
        <v>3857.12</v>
      </c>
      <c r="D138" s="11">
        <v>3913.23</v>
      </c>
      <c r="E138" s="11"/>
      <c r="F138" s="12">
        <v>18959019</v>
      </c>
      <c r="G138" s="13">
        <v>4927402</v>
      </c>
      <c r="H138" s="36"/>
      <c r="I138" s="14">
        <v>0</v>
      </c>
      <c r="J138" s="15">
        <f>IF((0.5*F138)-G138+H138+(0.5*I138)&lt;0,0,ROUND((0.5*F138)-G138+H138+(0.5*I138),0))</f>
        <v>4552108</v>
      </c>
    </row>
    <row r="139" spans="1:10" ht="13.5" customHeight="1" x14ac:dyDescent="0.35">
      <c r="A139" s="10">
        <v>18003</v>
      </c>
      <c r="B139" s="10" t="s">
        <v>50</v>
      </c>
      <c r="C139" s="11">
        <v>160</v>
      </c>
      <c r="D139" s="11">
        <v>156</v>
      </c>
      <c r="E139" s="11"/>
      <c r="F139" s="12">
        <v>904439</v>
      </c>
      <c r="G139" s="13">
        <v>200157</v>
      </c>
      <c r="H139" s="36"/>
      <c r="I139" s="14">
        <v>0</v>
      </c>
      <c r="J139" s="15">
        <f>IF((0.5*F139)-G139+H139+(0.5*I139)&lt;0,0,ROUND((0.5*F139)-G139+H139+(0.5*I139),0))</f>
        <v>252063</v>
      </c>
    </row>
    <row r="140" spans="1:10" ht="13.5" customHeight="1" x14ac:dyDescent="0.35">
      <c r="A140" s="10">
        <v>14005</v>
      </c>
      <c r="B140" s="10" t="s">
        <v>41</v>
      </c>
      <c r="C140" s="11">
        <v>215</v>
      </c>
      <c r="D140" s="11">
        <v>212</v>
      </c>
      <c r="E140" s="11"/>
      <c r="F140" s="12">
        <v>1216032</v>
      </c>
      <c r="G140" s="13">
        <v>222405</v>
      </c>
      <c r="H140" s="36"/>
      <c r="I140" s="14">
        <v>0</v>
      </c>
      <c r="J140" s="15">
        <f>IF((0.5*F140)-G140+H140+(0.5*I140)&lt;0,0,ROUND((0.5*F140)-G140+H140+(0.5*I140),0))</f>
        <v>385611</v>
      </c>
    </row>
    <row r="141" spans="1:10" ht="13.5" customHeight="1" x14ac:dyDescent="0.35">
      <c r="A141" s="10">
        <v>18005</v>
      </c>
      <c r="B141" s="10" t="s">
        <v>51</v>
      </c>
      <c r="C141" s="11">
        <v>535</v>
      </c>
      <c r="D141" s="11">
        <v>508</v>
      </c>
      <c r="E141" s="11"/>
      <c r="F141" s="12">
        <v>2629972</v>
      </c>
      <c r="G141" s="13">
        <v>843126</v>
      </c>
      <c r="H141" s="36"/>
      <c r="I141" s="14">
        <v>0</v>
      </c>
      <c r="J141" s="15">
        <f>IF((0.5*F141)-G141+H141+(0.5*I141)&lt;0,0,ROUND((0.5*F141)-G141+H141+(0.5*I141),0))</f>
        <v>471860</v>
      </c>
    </row>
    <row r="142" spans="1:10" ht="13.5" customHeight="1" x14ac:dyDescent="0.35">
      <c r="A142" s="10">
        <v>36002</v>
      </c>
      <c r="B142" s="10" t="s">
        <v>85</v>
      </c>
      <c r="C142" s="11">
        <v>281</v>
      </c>
      <c r="D142" s="11">
        <v>319</v>
      </c>
      <c r="E142" s="11"/>
      <c r="F142" s="12">
        <v>1669264</v>
      </c>
      <c r="G142" s="13">
        <v>524316</v>
      </c>
      <c r="H142" s="36"/>
      <c r="I142" s="14">
        <v>0</v>
      </c>
      <c r="J142" s="15">
        <f>IF((0.5*F142)-G142+H142+(0.5*I142)&lt;0,0,ROUND((0.5*F142)-G142+H142+(0.5*I142),0))</f>
        <v>310316</v>
      </c>
    </row>
    <row r="143" spans="1:10" ht="13.5" customHeight="1" x14ac:dyDescent="0.35">
      <c r="A143" s="10">
        <v>49007</v>
      </c>
      <c r="B143" s="10" t="s">
        <v>118</v>
      </c>
      <c r="C143" s="11">
        <v>1372.72</v>
      </c>
      <c r="D143" s="11">
        <v>1340.93</v>
      </c>
      <c r="E143" s="11"/>
      <c r="F143" s="12">
        <v>6620496</v>
      </c>
      <c r="G143" s="13">
        <v>1113004</v>
      </c>
      <c r="H143" s="36"/>
      <c r="I143" s="14">
        <v>0</v>
      </c>
      <c r="J143" s="15">
        <f>IF((0.5*F143)-G143+H143+(0.5*I143)&lt;0,0,ROUND((0.5*F143)-G143+H143+(0.5*I143),0))</f>
        <v>2197244</v>
      </c>
    </row>
    <row r="144" spans="1:10" ht="13.5" customHeight="1" x14ac:dyDescent="0.35">
      <c r="A144" s="10">
        <v>1003</v>
      </c>
      <c r="B144" s="10" t="s">
        <v>10</v>
      </c>
      <c r="C144" s="11">
        <v>114</v>
      </c>
      <c r="D144" s="11">
        <v>116</v>
      </c>
      <c r="E144" s="11"/>
      <c r="F144" s="12">
        <v>658295</v>
      </c>
      <c r="G144" s="13">
        <v>193611</v>
      </c>
      <c r="H144" s="36"/>
      <c r="I144" s="14">
        <v>0</v>
      </c>
      <c r="J144" s="15">
        <f>IF((0.5*F144)-G144+H144+(0.5*I144)&lt;0,0,ROUND((0.5*F144)-G144+H144+(0.5*I144),0))</f>
        <v>135537</v>
      </c>
    </row>
    <row r="145" spans="1:10" ht="13.5" customHeight="1" x14ac:dyDescent="0.35">
      <c r="A145" s="10">
        <v>47001</v>
      </c>
      <c r="B145" s="10" t="s">
        <v>110</v>
      </c>
      <c r="C145" s="11">
        <v>408.49</v>
      </c>
      <c r="D145" s="11">
        <v>397</v>
      </c>
      <c r="E145" s="11"/>
      <c r="F145" s="12">
        <v>2133615</v>
      </c>
      <c r="G145" s="13">
        <v>129142</v>
      </c>
      <c r="H145" s="36"/>
      <c r="I145" s="14">
        <v>0</v>
      </c>
      <c r="J145" s="15">
        <f>IF((0.5*F145)-G145+H145+(0.5*I145)&lt;0,0,ROUND((0.5*F145)-G145+H145+(0.5*I145),0))</f>
        <v>937666</v>
      </c>
    </row>
    <row r="146" spans="1:10" ht="13.5" customHeight="1" x14ac:dyDescent="0.35">
      <c r="A146" s="10">
        <v>12003</v>
      </c>
      <c r="B146" s="10" t="s">
        <v>35</v>
      </c>
      <c r="C146" s="11">
        <v>227</v>
      </c>
      <c r="D146" s="11">
        <v>208</v>
      </c>
      <c r="E146" s="11"/>
      <c r="F146" s="12">
        <v>1260877</v>
      </c>
      <c r="G146" s="13">
        <v>349250</v>
      </c>
      <c r="H146" s="36"/>
      <c r="I146" s="14">
        <v>0</v>
      </c>
      <c r="J146" s="15">
        <f>IF((0.5*F146)-G146+H146+(0.5*I146)&lt;0,0,ROUND((0.5*F146)-G146+H146+(0.5*I146),0))</f>
        <v>281189</v>
      </c>
    </row>
    <row r="147" spans="1:10" ht="13.5" customHeight="1" x14ac:dyDescent="0.35">
      <c r="A147" s="10">
        <v>54007</v>
      </c>
      <c r="B147" s="10" t="s">
        <v>133</v>
      </c>
      <c r="C147" s="11">
        <v>207</v>
      </c>
      <c r="D147" s="11">
        <v>211</v>
      </c>
      <c r="E147" s="11"/>
      <c r="F147" s="12">
        <v>1193589</v>
      </c>
      <c r="G147" s="13">
        <v>228401</v>
      </c>
      <c r="H147" s="36"/>
      <c r="I147" s="14">
        <v>0</v>
      </c>
      <c r="J147" s="15">
        <f>IF((0.5*F147)-G147+H147+(0.5*I147)&lt;0,0,ROUND((0.5*F147)-G147+H147+(0.5*I147),0))</f>
        <v>368394</v>
      </c>
    </row>
    <row r="148" spans="1:10" ht="13.5" customHeight="1" x14ac:dyDescent="0.35">
      <c r="A148" s="10">
        <v>59002</v>
      </c>
      <c r="B148" s="10" t="s">
        <v>142</v>
      </c>
      <c r="C148" s="11">
        <v>676</v>
      </c>
      <c r="D148" s="11">
        <v>684</v>
      </c>
      <c r="E148" s="11"/>
      <c r="F148" s="12">
        <v>3316197</v>
      </c>
      <c r="G148" s="13">
        <v>777744</v>
      </c>
      <c r="H148" s="36"/>
      <c r="I148" s="14">
        <v>0</v>
      </c>
      <c r="J148" s="15">
        <f>IF((0.5*F148)-G148+H148+(0.5*I148)&lt;0,0,ROUND((0.5*F148)-G148+H148+(0.5*I148),0))</f>
        <v>880355</v>
      </c>
    </row>
    <row r="149" spans="1:10" ht="13.5" customHeight="1" x14ac:dyDescent="0.35">
      <c r="A149" s="18">
        <v>2006</v>
      </c>
      <c r="B149" s="10" t="s">
        <v>13</v>
      </c>
      <c r="C149" s="11">
        <v>330</v>
      </c>
      <c r="D149" s="11">
        <v>350</v>
      </c>
      <c r="E149" s="11"/>
      <c r="F149" s="12">
        <v>1846601</v>
      </c>
      <c r="G149" s="13">
        <v>438656</v>
      </c>
      <c r="H149" s="36"/>
      <c r="I149" s="14">
        <v>0</v>
      </c>
      <c r="J149" s="15">
        <f>IF((0.5*F149)-G149+H149+(0.5*I149)&lt;0,0,ROUND((0.5*F149)-G149+H149+(0.5*I149),0))</f>
        <v>484645</v>
      </c>
    </row>
    <row r="150" spans="1:10" ht="13.5" customHeight="1" x14ac:dyDescent="0.35">
      <c r="A150" s="10">
        <v>55004</v>
      </c>
      <c r="B150" s="10" t="s">
        <v>134</v>
      </c>
      <c r="C150" s="11">
        <v>222</v>
      </c>
      <c r="D150" s="11">
        <v>212</v>
      </c>
      <c r="E150" s="11"/>
      <c r="F150" s="12">
        <v>1234357</v>
      </c>
      <c r="G150" s="13">
        <v>244684</v>
      </c>
      <c r="H150" s="36"/>
      <c r="I150" s="14">
        <v>0</v>
      </c>
      <c r="J150" s="15">
        <f>IF((0.5*F150)-G150+H150+(0.5*I150)&lt;0,0,ROUND((0.5*F150)-G150+H150+(0.5*I150),0))</f>
        <v>372495</v>
      </c>
    </row>
    <row r="151" spans="1:10" ht="13.5" customHeight="1" x14ac:dyDescent="0.35">
      <c r="A151" s="10">
        <v>63003</v>
      </c>
      <c r="B151" s="10" t="s">
        <v>155</v>
      </c>
      <c r="C151" s="11">
        <v>2682.41</v>
      </c>
      <c r="D151" s="11">
        <v>2685.36</v>
      </c>
      <c r="E151" s="11"/>
      <c r="F151" s="12">
        <v>13104202</v>
      </c>
      <c r="G151" s="13">
        <v>3338953</v>
      </c>
      <c r="H151" s="36"/>
      <c r="I151" s="14">
        <v>0</v>
      </c>
      <c r="J151" s="15">
        <f>IF((0.5*F151)-G151+H151+(0.5*I151)&lt;0,0,ROUND((0.5*F151)-G151+H151+(0.5*I151),0))</f>
        <v>3213148</v>
      </c>
    </row>
    <row r="152" spans="1:10" x14ac:dyDescent="0.35">
      <c r="A152" s="19"/>
      <c r="B152" s="19"/>
      <c r="C152" s="11">
        <f>SUM(C2:C151)+C156+C157</f>
        <v>128746.4</v>
      </c>
      <c r="D152" s="11">
        <f>SUM(D2:D151)+D156+D157</f>
        <v>130053.48999999998</v>
      </c>
      <c r="E152" s="11"/>
      <c r="F152" s="12">
        <f t="shared" ref="F152:J152" si="0">SUM(F2:F151)</f>
        <v>651282053</v>
      </c>
      <c r="G152" s="13">
        <f t="shared" si="0"/>
        <v>160978223</v>
      </c>
      <c r="H152" s="36">
        <f t="shared" si="0"/>
        <v>0</v>
      </c>
      <c r="I152" s="16">
        <f t="shared" si="0"/>
        <v>166727.91408000002</v>
      </c>
      <c r="J152" s="13">
        <f t="shared" si="0"/>
        <v>166799870</v>
      </c>
    </row>
    <row r="153" spans="1:10" ht="16.5" thickBot="1" x14ac:dyDescent="0.4">
      <c r="A153" s="20"/>
      <c r="B153" s="20"/>
      <c r="C153" s="21"/>
      <c r="D153" s="21"/>
      <c r="E153" s="21"/>
      <c r="F153" s="22"/>
      <c r="H153" s="37"/>
      <c r="J153" s="22"/>
    </row>
    <row r="154" spans="1:10" s="29" customFormat="1" ht="16.5" thickBot="1" x14ac:dyDescent="0.4">
      <c r="A154" s="24" t="s">
        <v>159</v>
      </c>
      <c r="B154" s="25" t="s">
        <v>160</v>
      </c>
      <c r="C154" s="26">
        <v>44</v>
      </c>
      <c r="D154" s="26">
        <v>40</v>
      </c>
      <c r="E154" s="26"/>
      <c r="F154" s="27">
        <v>240421</v>
      </c>
      <c r="G154" s="27"/>
      <c r="H154" s="38"/>
      <c r="I154" s="28"/>
      <c r="J154" s="27">
        <f>IF((0.5*F154)-G154&lt;0,0,ROUND((0.5*F154)-G154,0))</f>
        <v>120211</v>
      </c>
    </row>
    <row r="155" spans="1:10" s="29" customFormat="1" x14ac:dyDescent="0.35">
      <c r="A155" s="30"/>
      <c r="B155" s="30"/>
      <c r="C155" s="31"/>
      <c r="D155" s="31"/>
      <c r="E155" s="31"/>
      <c r="F155" s="32"/>
      <c r="G155" s="32"/>
      <c r="H155" s="39"/>
      <c r="I155" s="33"/>
      <c r="J155" s="32"/>
    </row>
    <row r="156" spans="1:10" ht="13.5" customHeight="1" x14ac:dyDescent="0.35">
      <c r="A156" s="10">
        <v>1002</v>
      </c>
      <c r="B156" s="10" t="s">
        <v>161</v>
      </c>
      <c r="C156" s="11">
        <v>107</v>
      </c>
      <c r="D156" s="11">
        <v>97</v>
      </c>
      <c r="E156" s="11"/>
      <c r="F156" s="12"/>
      <c r="G156" s="13">
        <v>179818</v>
      </c>
    </row>
    <row r="157" spans="1:10" ht="13.5" customHeight="1" x14ac:dyDescent="0.35">
      <c r="A157" s="10">
        <v>21002</v>
      </c>
      <c r="B157" s="10" t="s">
        <v>162</v>
      </c>
      <c r="C157" s="11">
        <v>143</v>
      </c>
      <c r="D157" s="11">
        <v>135</v>
      </c>
      <c r="E157" s="11"/>
      <c r="F157" s="12"/>
      <c r="G157" s="13">
        <v>234152</v>
      </c>
    </row>
  </sheetData>
  <sortState ref="A2:O151">
    <sortCondition ref="B2:B151"/>
  </sortState>
  <mergeCells count="1">
    <mergeCell ref="A153:B153"/>
  </mergeCells>
  <pageMargins left="0.25" right="0.25" top="0.42" bottom="0.43" header="0.17" footer="0.16"/>
  <pageSetup scale="94" orientation="portrait" cellComments="asDisplayed" r:id="rId1"/>
  <headerFooter alignWithMargins="0">
    <oddHeader xml:space="preserve">&amp;C&amp;"Arial Unicode MS,Regular"&amp;12ESTIMATED FY2016 General State Aid &amp;"Lucida Sans Unicode,Regular"&amp;14
</oddHeader>
    <oddFooter>&amp;R&amp;"Arial Unicode MS,Regular"&amp;8
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FY16 GSA Estimate</vt:lpstr>
      <vt:lpstr>'FY16 GSA Estimate'!Print_Area</vt:lpstr>
      <vt:lpstr>'FY16 GSA Estimate'!Print_Titles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2015-03-26T18:41:33Z</cp:lastPrinted>
  <dcterms:created xsi:type="dcterms:W3CDTF">2015-03-26T18:35:56Z</dcterms:created>
  <dcterms:modified xsi:type="dcterms:W3CDTF">2015-03-26T18:42:04Z</dcterms:modified>
</cp:coreProperties>
</file>