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C16967\Downloads\"/>
    </mc:Choice>
  </mc:AlternateContent>
  <xr:revisionPtr revIDLastSave="0" documentId="13_ncr:1_{96C7FBE8-A2D2-49FE-A93C-8F6A9D689C3D}" xr6:coauthVersionLast="47" xr6:coauthVersionMax="47" xr10:uidLastSave="{00000000-0000-0000-0000-000000000000}"/>
  <bookViews>
    <workbookView xWindow="2250" yWindow="2250" windowWidth="24840" windowHeight="12885" xr2:uid="{910B8E2F-A8A7-4907-8DAB-B6C069248C07}"/>
  </bookViews>
  <sheets>
    <sheet name="FY2024 GSA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'FY2024 GSA'!$A$4:$K$4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'FY2024 GSA'!$A$1:$K$160</definedName>
    <definedName name="_xlnm.Print_Titles" localSheetId="0">'FY2024 GSA'!$1:$4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est">[1]Districts!#REF!</definedName>
    <definedName name="Tot_Number_Of_Teachers">#REF!</definedName>
    <definedName name="Total_Expenditure">#REF!</definedName>
    <definedName name="TOTAL_INSTRUCTIONAL_STAFF">#REF!</definedName>
    <definedName name="Totals_by_School_District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0" i="1" l="1"/>
  <c r="G159" i="1"/>
  <c r="G155" i="1"/>
  <c r="J155" i="1"/>
  <c r="I153" i="1"/>
  <c r="F153" i="1"/>
  <c r="J131" i="1"/>
  <c r="J108" i="1"/>
  <c r="J43" i="1"/>
  <c r="J152" i="1"/>
  <c r="J60" i="1"/>
  <c r="K60" i="1" s="1"/>
  <c r="G60" i="1"/>
  <c r="J101" i="1"/>
  <c r="G101" i="1"/>
  <c r="J120" i="1"/>
  <c r="G120" i="1"/>
  <c r="G36" i="1"/>
  <c r="J36" i="1"/>
  <c r="J48" i="1"/>
  <c r="J15" i="1"/>
  <c r="J7" i="1"/>
  <c r="J135" i="1"/>
  <c r="J110" i="1"/>
  <c r="G110" i="1"/>
  <c r="J92" i="1"/>
  <c r="K92" i="1" s="1"/>
  <c r="G92" i="1"/>
  <c r="G28" i="1"/>
  <c r="J28" i="1"/>
  <c r="J33" i="1"/>
  <c r="J149" i="1"/>
  <c r="J6" i="1"/>
  <c r="J127" i="1"/>
  <c r="G127" i="1"/>
  <c r="J106" i="1"/>
  <c r="J73" i="1"/>
  <c r="G73" i="1"/>
  <c r="J116" i="1"/>
  <c r="G116" i="1"/>
  <c r="G41" i="1"/>
  <c r="J41" i="1"/>
  <c r="K41" i="1" s="1"/>
  <c r="J118" i="1"/>
  <c r="J151" i="1"/>
  <c r="J148" i="1"/>
  <c r="J128" i="1"/>
  <c r="G128" i="1"/>
  <c r="J117" i="1"/>
  <c r="J123" i="1"/>
  <c r="G123" i="1"/>
  <c r="J75" i="1"/>
  <c r="K75" i="1" s="1"/>
  <c r="G75" i="1"/>
  <c r="G61" i="1"/>
  <c r="J61" i="1"/>
  <c r="J87" i="1"/>
  <c r="G87" i="1"/>
  <c r="G17" i="1"/>
  <c r="J17" i="1"/>
  <c r="K17" i="1" s="1"/>
  <c r="J137" i="1"/>
  <c r="J115" i="1"/>
  <c r="G115" i="1"/>
  <c r="J104" i="1"/>
  <c r="J72" i="1"/>
  <c r="G72" i="1"/>
  <c r="J42" i="1"/>
  <c r="G42" i="1"/>
  <c r="G32" i="1"/>
  <c r="J32" i="1"/>
  <c r="J55" i="1"/>
  <c r="G55" i="1"/>
  <c r="J144" i="1"/>
  <c r="J133" i="1"/>
  <c r="J121" i="1"/>
  <c r="G121" i="1"/>
  <c r="J59" i="1"/>
  <c r="J38" i="1"/>
  <c r="G38" i="1"/>
  <c r="G20" i="1"/>
  <c r="J20" i="1"/>
  <c r="G12" i="1"/>
  <c r="J12" i="1"/>
  <c r="J76" i="1"/>
  <c r="G76" i="1"/>
  <c r="J146" i="1"/>
  <c r="J53" i="1"/>
  <c r="J96" i="1"/>
  <c r="G96" i="1"/>
  <c r="J85" i="1"/>
  <c r="K85" i="1" s="1"/>
  <c r="G85" i="1"/>
  <c r="J22" i="1"/>
  <c r="K22" i="1" s="1"/>
  <c r="G22" i="1"/>
  <c r="G89" i="1"/>
  <c r="J89" i="1"/>
  <c r="G52" i="1"/>
  <c r="J52" i="1"/>
  <c r="J93" i="1"/>
  <c r="G93" i="1"/>
  <c r="J102" i="1"/>
  <c r="J25" i="1"/>
  <c r="J90" i="1"/>
  <c r="G90" i="1"/>
  <c r="J129" i="1"/>
  <c r="G129" i="1"/>
  <c r="J88" i="1"/>
  <c r="G88" i="1"/>
  <c r="G68" i="1"/>
  <c r="J68" i="1"/>
  <c r="G26" i="1"/>
  <c r="J26" i="1"/>
  <c r="K26" i="1" s="1"/>
  <c r="J126" i="1"/>
  <c r="K126" i="1" s="1"/>
  <c r="G126" i="1"/>
  <c r="J86" i="1"/>
  <c r="J109" i="1"/>
  <c r="J91" i="1"/>
  <c r="G91" i="1"/>
  <c r="J30" i="1"/>
  <c r="G30" i="1"/>
  <c r="J84" i="1"/>
  <c r="G84" i="1"/>
  <c r="G37" i="1"/>
  <c r="J37" i="1"/>
  <c r="G9" i="1"/>
  <c r="J9" i="1"/>
  <c r="K9" i="1" s="1"/>
  <c r="J81" i="1"/>
  <c r="G81" i="1"/>
  <c r="J143" i="1"/>
  <c r="J82" i="1"/>
  <c r="J71" i="1"/>
  <c r="G71" i="1"/>
  <c r="J132" i="1"/>
  <c r="G132" i="1"/>
  <c r="J111" i="1"/>
  <c r="G111" i="1"/>
  <c r="G97" i="1"/>
  <c r="J97" i="1"/>
  <c r="G58" i="1"/>
  <c r="J58" i="1"/>
  <c r="J112" i="1"/>
  <c r="K112" i="1" s="1"/>
  <c r="G112" i="1"/>
  <c r="J67" i="1"/>
  <c r="G21" i="1"/>
  <c r="J66" i="1"/>
  <c r="G66" i="1"/>
  <c r="J99" i="1"/>
  <c r="K99" i="1" s="1"/>
  <c r="G99" i="1"/>
  <c r="J65" i="1"/>
  <c r="K65" i="1" s="1"/>
  <c r="G65" i="1"/>
  <c r="G50" i="1"/>
  <c r="J50" i="1"/>
  <c r="K50" i="1" s="1"/>
  <c r="G27" i="1"/>
  <c r="J27" i="1"/>
  <c r="J64" i="1"/>
  <c r="G64" i="1"/>
  <c r="J125" i="1"/>
  <c r="J62" i="1"/>
  <c r="J24" i="1"/>
  <c r="G24" i="1"/>
  <c r="J98" i="1"/>
  <c r="G98" i="1"/>
  <c r="J16" i="1"/>
  <c r="G16" i="1"/>
  <c r="G54" i="1"/>
  <c r="J54" i="1"/>
  <c r="G107" i="1"/>
  <c r="J107" i="1"/>
  <c r="K107" i="1" s="1"/>
  <c r="J74" i="1"/>
  <c r="K74" i="1" s="1"/>
  <c r="G74" i="1"/>
  <c r="J45" i="1"/>
  <c r="G78" i="1"/>
  <c r="J46" i="1"/>
  <c r="G46" i="1"/>
  <c r="J19" i="1"/>
  <c r="G19" i="1"/>
  <c r="J34" i="1"/>
  <c r="G34" i="1"/>
  <c r="G10" i="1"/>
  <c r="J10" i="1"/>
  <c r="G130" i="1"/>
  <c r="J130" i="1"/>
  <c r="J44" i="1"/>
  <c r="G44" i="1"/>
  <c r="J40" i="1"/>
  <c r="J142" i="1"/>
  <c r="J140" i="1"/>
  <c r="G140" i="1"/>
  <c r="J103" i="1"/>
  <c r="G103" i="1"/>
  <c r="J100" i="1"/>
  <c r="G100" i="1"/>
  <c r="G51" i="1"/>
  <c r="J51" i="1"/>
  <c r="G47" i="1"/>
  <c r="J47" i="1"/>
  <c r="J35" i="1"/>
  <c r="G35" i="1"/>
  <c r="J124" i="1"/>
  <c r="J95" i="1"/>
  <c r="J94" i="1"/>
  <c r="G94" i="1"/>
  <c r="J141" i="1"/>
  <c r="K141" i="1" s="1"/>
  <c r="G141" i="1"/>
  <c r="J139" i="1"/>
  <c r="K139" i="1" s="1"/>
  <c r="G139" i="1"/>
  <c r="G69" i="1"/>
  <c r="J69" i="1"/>
  <c r="G56" i="1"/>
  <c r="J56" i="1"/>
  <c r="J79" i="1"/>
  <c r="G79" i="1"/>
  <c r="J134" i="1"/>
  <c r="J147" i="1"/>
  <c r="J31" i="1"/>
  <c r="G31" i="1"/>
  <c r="J114" i="1"/>
  <c r="G114" i="1"/>
  <c r="J136" i="1"/>
  <c r="G136" i="1"/>
  <c r="G8" i="1"/>
  <c r="J8" i="1"/>
  <c r="G70" i="1"/>
  <c r="J70" i="1"/>
  <c r="K70" i="1" s="1"/>
  <c r="J105" i="1"/>
  <c r="K105" i="1" s="1"/>
  <c r="G105" i="1"/>
  <c r="J13" i="1"/>
  <c r="G83" i="1"/>
  <c r="J29" i="1"/>
  <c r="G29" i="1"/>
  <c r="J63" i="1"/>
  <c r="G63" i="1"/>
  <c r="J138" i="1"/>
  <c r="G138" i="1"/>
  <c r="G57" i="1"/>
  <c r="J57" i="1"/>
  <c r="G5" i="1"/>
  <c r="J5" i="1"/>
  <c r="J39" i="1"/>
  <c r="G39" i="1"/>
  <c r="J122" i="1"/>
  <c r="G49" i="1"/>
  <c r="J23" i="1"/>
  <c r="G23" i="1"/>
  <c r="J119" i="1"/>
  <c r="G119" i="1"/>
  <c r="J18" i="1"/>
  <c r="G18" i="1"/>
  <c r="G11" i="1"/>
  <c r="J11" i="1"/>
  <c r="G14" i="1"/>
  <c r="J14" i="1"/>
  <c r="J150" i="1"/>
  <c r="G150" i="1"/>
  <c r="J80" i="1"/>
  <c r="J77" i="1"/>
  <c r="J145" i="1"/>
  <c r="E153" i="1"/>
  <c r="G145" i="1"/>
  <c r="H153" i="1"/>
  <c r="D153" i="1"/>
  <c r="J113" i="1"/>
  <c r="K56" i="1" l="1"/>
  <c r="K27" i="1"/>
  <c r="K52" i="1"/>
  <c r="K87" i="1"/>
  <c r="K61" i="1"/>
  <c r="K28" i="1"/>
  <c r="K31" i="1"/>
  <c r="K24" i="1"/>
  <c r="K30" i="1"/>
  <c r="K90" i="1"/>
  <c r="K36" i="1"/>
  <c r="K121" i="1"/>
  <c r="K42" i="1"/>
  <c r="K110" i="1"/>
  <c r="K120" i="1"/>
  <c r="K155" i="1"/>
  <c r="K69" i="1"/>
  <c r="K32" i="1"/>
  <c r="K73" i="1"/>
  <c r="K23" i="1"/>
  <c r="K5" i="1"/>
  <c r="K138" i="1"/>
  <c r="K140" i="1"/>
  <c r="K130" i="1"/>
  <c r="K34" i="1"/>
  <c r="K71" i="1"/>
  <c r="K84" i="1"/>
  <c r="K128" i="1"/>
  <c r="K150" i="1"/>
  <c r="K35" i="1"/>
  <c r="K76" i="1"/>
  <c r="K14" i="1"/>
  <c r="K63" i="1"/>
  <c r="K47" i="1"/>
  <c r="K19" i="1"/>
  <c r="K58" i="1"/>
  <c r="K12" i="1"/>
  <c r="K72" i="1"/>
  <c r="K57" i="1"/>
  <c r="K10" i="1"/>
  <c r="K37" i="1"/>
  <c r="K98" i="1"/>
  <c r="K119" i="1"/>
  <c r="K103" i="1"/>
  <c r="K89" i="1"/>
  <c r="K129" i="1"/>
  <c r="K145" i="1"/>
  <c r="K29" i="1"/>
  <c r="K94" i="1"/>
  <c r="K46" i="1"/>
  <c r="K66" i="1"/>
  <c r="K91" i="1"/>
  <c r="K96" i="1"/>
  <c r="K115" i="1"/>
  <c r="K127" i="1"/>
  <c r="K101" i="1"/>
  <c r="K132" i="1"/>
  <c r="K64" i="1"/>
  <c r="K81" i="1"/>
  <c r="K93" i="1"/>
  <c r="K55" i="1"/>
  <c r="K116" i="1"/>
  <c r="K79" i="1"/>
  <c r="K114" i="1"/>
  <c r="K39" i="1"/>
  <c r="K44" i="1"/>
  <c r="K11" i="1"/>
  <c r="K18" i="1"/>
  <c r="K8" i="1"/>
  <c r="K136" i="1"/>
  <c r="K51" i="1"/>
  <c r="K100" i="1"/>
  <c r="K54" i="1"/>
  <c r="K16" i="1"/>
  <c r="K97" i="1"/>
  <c r="K111" i="1"/>
  <c r="K68" i="1"/>
  <c r="K88" i="1"/>
  <c r="K20" i="1"/>
  <c r="K38" i="1"/>
  <c r="K123" i="1"/>
  <c r="G118" i="1"/>
  <c r="K118" i="1" s="1"/>
  <c r="G33" i="1"/>
  <c r="K33" i="1" s="1"/>
  <c r="G80" i="1"/>
  <c r="K80" i="1" s="1"/>
  <c r="G122" i="1"/>
  <c r="K122" i="1" s="1"/>
  <c r="G13" i="1"/>
  <c r="K13" i="1" s="1"/>
  <c r="G134" i="1"/>
  <c r="K134" i="1" s="1"/>
  <c r="G124" i="1"/>
  <c r="K124" i="1" s="1"/>
  <c r="G40" i="1"/>
  <c r="K40" i="1" s="1"/>
  <c r="G45" i="1"/>
  <c r="K45" i="1" s="1"/>
  <c r="G125" i="1"/>
  <c r="K125" i="1" s="1"/>
  <c r="G67" i="1"/>
  <c r="K67" i="1" s="1"/>
  <c r="G143" i="1"/>
  <c r="K143" i="1" s="1"/>
  <c r="G86" i="1"/>
  <c r="K86" i="1" s="1"/>
  <c r="G102" i="1"/>
  <c r="K102" i="1" s="1"/>
  <c r="G146" i="1"/>
  <c r="K146" i="1" s="1"/>
  <c r="G144" i="1"/>
  <c r="K144" i="1" s="1"/>
  <c r="G151" i="1"/>
  <c r="K151" i="1" s="1"/>
  <c r="G149" i="1"/>
  <c r="K149" i="1" s="1"/>
  <c r="G48" i="1"/>
  <c r="K48" i="1" s="1"/>
  <c r="G131" i="1"/>
  <c r="K131" i="1" s="1"/>
  <c r="G148" i="1"/>
  <c r="K148" i="1" s="1"/>
  <c r="G6" i="1"/>
  <c r="K6" i="1" s="1"/>
  <c r="G15" i="1"/>
  <c r="K15" i="1" s="1"/>
  <c r="G108" i="1"/>
  <c r="K108" i="1" s="1"/>
  <c r="G147" i="1"/>
  <c r="K147" i="1" s="1"/>
  <c r="G95" i="1"/>
  <c r="K95" i="1" s="1"/>
  <c r="G142" i="1"/>
  <c r="K142" i="1" s="1"/>
  <c r="G62" i="1"/>
  <c r="K62" i="1" s="1"/>
  <c r="G82" i="1"/>
  <c r="K82" i="1" s="1"/>
  <c r="G53" i="1"/>
  <c r="K53" i="1" s="1"/>
  <c r="G137" i="1"/>
  <c r="K137" i="1" s="1"/>
  <c r="G7" i="1"/>
  <c r="K7" i="1" s="1"/>
  <c r="G43" i="1"/>
  <c r="K43" i="1" s="1"/>
  <c r="G77" i="1"/>
  <c r="K77" i="1" s="1"/>
  <c r="G109" i="1"/>
  <c r="K109" i="1" s="1"/>
  <c r="G25" i="1"/>
  <c r="K25" i="1" s="1"/>
  <c r="G133" i="1"/>
  <c r="K133" i="1" s="1"/>
  <c r="G113" i="1"/>
  <c r="K113" i="1" s="1"/>
  <c r="J49" i="1"/>
  <c r="K49" i="1" s="1"/>
  <c r="J83" i="1"/>
  <c r="K83" i="1" s="1"/>
  <c r="J78" i="1"/>
  <c r="K78" i="1" s="1"/>
  <c r="J21" i="1"/>
  <c r="K21" i="1" s="1"/>
  <c r="G59" i="1"/>
  <c r="K59" i="1" s="1"/>
  <c r="G104" i="1"/>
  <c r="K104" i="1" s="1"/>
  <c r="G117" i="1"/>
  <c r="K117" i="1" s="1"/>
  <c r="G106" i="1"/>
  <c r="K106" i="1" s="1"/>
  <c r="G135" i="1"/>
  <c r="K135" i="1" s="1"/>
  <c r="G152" i="1"/>
  <c r="K152" i="1" s="1"/>
  <c r="C153" i="1"/>
  <c r="K153" i="1" l="1"/>
  <c r="K157" i="1" s="1"/>
  <c r="J153" i="1"/>
  <c r="G153" i="1"/>
</calcChain>
</file>

<file path=xl/sharedStrings.xml><?xml version="1.0" encoding="utf-8"?>
<sst xmlns="http://schemas.openxmlformats.org/spreadsheetml/2006/main" count="167" uniqueCount="167">
  <si>
    <t>Estimated FY2024 General State Aid</t>
  </si>
  <si>
    <t>Alternative Formula District</t>
  </si>
  <si>
    <t>District Name</t>
  </si>
  <si>
    <t>District No.</t>
  </si>
  <si>
    <t xml:space="preserve">TOTAL Need </t>
  </si>
  <si>
    <t>Other Revenue Local Effort</t>
  </si>
  <si>
    <t>1st Half
Local Effort
(Pay 2023)</t>
  </si>
  <si>
    <t>Excess 
Cash Balance Penalty</t>
  </si>
  <si>
    <t>1st Half
 State Aid</t>
  </si>
  <si>
    <t>2nd Half
Local Effort
(Pay 2024)</t>
  </si>
  <si>
    <t>Gaming Revenue Adjustment</t>
  </si>
  <si>
    <t>2nd Half
 State Aid</t>
  </si>
  <si>
    <t>FY2024 GSA 
State Aid ESTIMATE</t>
  </si>
  <si>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</si>
  <si>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</si>
  <si>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</si>
  <si>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</si>
  <si>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</si>
  <si>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</si>
  <si>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</si>
  <si>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</si>
  <si>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</si>
  <si>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</si>
  <si>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</si>
  <si>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</si>
  <si>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</si>
  <si>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</si>
  <si>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</si>
  <si>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</si>
  <si>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</si>
  <si>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</si>
  <si>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</si>
  <si>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</si>
  <si>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</si>
  <si>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</si>
  <si>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</si>
  <si>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</si>
  <si>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</si>
  <si>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</si>
  <si>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</si>
  <si>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</si>
  <si>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</si>
  <si>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</si>
  <si>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</si>
  <si>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</si>
  <si>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</si>
  <si>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</si>
  <si>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</si>
  <si>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</si>
  <si>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</si>
  <si>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</si>
  <si>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</si>
  <si>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</si>
  <si>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</si>
  <si>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</si>
  <si>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</si>
  <si>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</si>
  <si>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</si>
  <si>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</si>
  <si>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</si>
  <si>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</si>
  <si>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</si>
  <si>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</si>
  <si>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</si>
  <si>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</si>
  <si>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</si>
  <si>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</si>
  <si>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Area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</si>
  <si>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</si>
  <si>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</si>
  <si>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</si>
  <si>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</si>
  <si>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</si>
  <si>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</si>
  <si>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</si>
  <si>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</si>
  <si>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</si>
  <si>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</si>
  <si>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</si>
  <si>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Bridgewater-Emery 30-3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</si>
  <si>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</si>
  <si>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</si>
  <si>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</si>
  <si>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</si>
  <si>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</si>
  <si>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</si>
  <si>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</si>
  <si>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</si>
  <si>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</si>
  <si>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</si>
  <si>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</si>
  <si>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</si>
  <si>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</si>
  <si>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</si>
  <si>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</si>
  <si>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Olham-Ramona-Rutland 39-6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</si>
  <si>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</si>
  <si>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</si>
  <si>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</si>
  <si>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</si>
  <si>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</si>
  <si>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</si>
  <si>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</si>
  <si>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</si>
  <si>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</si>
  <si>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</si>
  <si>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</si>
  <si>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</si>
  <si>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</si>
  <si>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</si>
  <si>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</si>
  <si>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</si>
  <si>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</si>
  <si>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</si>
  <si>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</si>
  <si>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</si>
  <si>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</si>
  <si>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</si>
  <si>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</si>
  <si>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</si>
  <si>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</si>
  <si>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</si>
  <si>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</si>
  <si>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</si>
  <si>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</si>
  <si>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</si>
  <si>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</si>
  <si>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</si>
  <si>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</si>
  <si>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</si>
  <si>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</si>
  <si>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</si>
  <si>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</si>
  <si>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</si>
  <si>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</si>
  <si>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</si>
  <si>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</si>
  <si>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</si>
  <si>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</si>
  <si>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</si>
  <si>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</si>
  <si>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</si>
  <si>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</si>
  <si>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</si>
  <si>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</si>
  <si>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</si>
  <si>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</si>
  <si>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</si>
  <si>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</si>
  <si>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 -Hurley 60-6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</si>
  <si>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</si>
  <si>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</si>
  <si>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</si>
  <si>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</si>
  <si>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</si>
  <si>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</si>
  <si>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</si>
  <si>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</si>
  <si>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</si>
  <si>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Oglala Lakota County 65-1</t>
  </si>
  <si>
    <t>Todd County 66-1</t>
  </si>
  <si>
    <t>L-D Career &amp; Tech Ed.</t>
  </si>
  <si>
    <t xml:space="preserve"> </t>
  </si>
  <si>
    <t xml:space="preserve">Total State Aid </t>
  </si>
  <si>
    <t>Rutland 39-4</t>
  </si>
  <si>
    <t>Oldham-Ramona 39-5</t>
  </si>
  <si>
    <t>updated on 1/16/2024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</si>
</sst>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6" formatCode="&quot;$&quot;#,##0_);[Red]\(&quot;$&quot;#,##0\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2060"/>
      <name val="Calibri"/>
      <family val="2"/>
    </font>
    <font>
      <sz val="10"/>
      <color rgb="FF002060"/>
      <name val="Calibri"/>
      <family val="2"/>
    </font>
    <font>
      <sz val="10"/>
      <name val="Calibri"/>
      <family val="2"/>
    </font>
    <font>
      <i/>
      <sz val="8"/>
      <color rgb="FF002060"/>
      <name val="Calibri"/>
      <family val="2"/>
    </font>
    <font>
      <sz val="8"/>
      <color rgb="FF002060"/>
      <name val="Calibri"/>
      <family val="2"/>
    </font>
    <font>
      <sz val="9"/>
      <color rgb="FF002060"/>
      <name val="Calibri"/>
      <family val="2"/>
    </font>
    <font>
      <i/>
      <sz val="8"/>
      <name val="Calibri"/>
      <family val="2"/>
    </font>
    <font>
      <sz val="10"/>
      <color rgb="FFFF0000"/>
      <name val="Calibri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7B78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/>
    <xf numFmtId="5" fontId="3" fillId="0" borderId="0" xfId="1" applyNumberFormat="1" applyFont="1"/>
    <xf numFmtId="0" fontId="4" fillId="0" borderId="0" xfId="1" applyFont="1"/>
    <xf numFmtId="164" fontId="3" fillId="0" borderId="0" xfId="1" applyNumberFormat="1" applyFont="1"/>
    <xf numFmtId="0" fontId="5" fillId="0" borderId="0" xfId="1" applyFont="1" applyAlignment="1">
      <alignment horizontal="left"/>
    </xf>
    <xf numFmtId="0" fontId="6" fillId="2" borderId="1" xfId="1" applyFont="1" applyFill="1" applyBorder="1" applyAlignment="1">
      <alignment horizontal="left"/>
    </xf>
    <xf numFmtId="0" fontId="7" fillId="0" borderId="1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3" fillId="3" borderId="2" xfId="1" applyFont="1" applyFill="1" applyBorder="1" applyAlignment="1">
      <alignment horizontal="center" wrapText="1"/>
    </xf>
    <xf numFmtId="5" fontId="3" fillId="3" borderId="2" xfId="1" applyNumberFormat="1" applyFont="1" applyFill="1" applyBorder="1" applyAlignment="1">
      <alignment horizontal="center" wrapText="1"/>
    </xf>
    <xf numFmtId="5" fontId="4" fillId="3" borderId="2" xfId="1" applyNumberFormat="1" applyFont="1" applyFill="1" applyBorder="1" applyAlignment="1">
      <alignment horizontal="center" wrapText="1"/>
    </xf>
    <xf numFmtId="5" fontId="9" fillId="3" borderId="2" xfId="1" applyNumberFormat="1" applyFont="1" applyFill="1" applyBorder="1" applyAlignment="1">
      <alignment horizontal="center" wrapText="1"/>
    </xf>
    <xf numFmtId="0" fontId="7" fillId="0" borderId="0" xfId="1" applyFont="1"/>
    <xf numFmtId="0" fontId="3" fillId="0" borderId="3" xfId="1" applyFont="1" applyBorder="1" applyAlignment="1">
      <alignment horizontal="left"/>
    </xf>
    <xf numFmtId="0" fontId="3" fillId="0" borderId="3" xfId="1" applyFont="1" applyBorder="1" applyAlignment="1">
      <alignment horizontal="right"/>
    </xf>
    <xf numFmtId="164" fontId="3" fillId="0" borderId="3" xfId="1" applyNumberFormat="1" applyFont="1" applyBorder="1"/>
    <xf numFmtId="5" fontId="3" fillId="0" borderId="3" xfId="1" applyNumberFormat="1" applyFont="1" applyBorder="1"/>
    <xf numFmtId="6" fontId="3" fillId="0" borderId="3" xfId="1" applyNumberFormat="1" applyFont="1" applyBorder="1"/>
    <xf numFmtId="5" fontId="3" fillId="0" borderId="3" xfId="1" applyNumberFormat="1" applyFont="1" applyBorder="1" applyAlignment="1">
      <alignment horizontal="right"/>
    </xf>
    <xf numFmtId="5" fontId="4" fillId="0" borderId="3" xfId="1" applyNumberFormat="1" applyFont="1" applyBorder="1"/>
    <xf numFmtId="5" fontId="9" fillId="0" borderId="3" xfId="1" applyNumberFormat="1" applyFont="1" applyBorder="1"/>
    <xf numFmtId="5" fontId="4" fillId="0" borderId="3" xfId="1" applyNumberFormat="1" applyFont="1" applyBorder="1" applyAlignment="1">
      <alignment horizontal="right"/>
    </xf>
    <xf numFmtId="0" fontId="3" fillId="2" borderId="3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right"/>
    </xf>
    <xf numFmtId="164" fontId="3" fillId="2" borderId="3" xfId="1" applyNumberFormat="1" applyFont="1" applyFill="1" applyBorder="1"/>
    <xf numFmtId="5" fontId="3" fillId="2" borderId="3" xfId="1" applyNumberFormat="1" applyFont="1" applyFill="1" applyBorder="1"/>
    <xf numFmtId="6" fontId="3" fillId="2" borderId="3" xfId="1" applyNumberFormat="1" applyFont="1" applyFill="1" applyBorder="1"/>
    <xf numFmtId="5" fontId="3" fillId="2" borderId="3" xfId="1" applyNumberFormat="1" applyFont="1" applyFill="1" applyBorder="1" applyAlignment="1">
      <alignment horizontal="right"/>
    </xf>
    <xf numFmtId="5" fontId="4" fillId="2" borderId="3" xfId="1" applyNumberFormat="1" applyFont="1" applyFill="1" applyBorder="1"/>
    <xf numFmtId="5" fontId="9" fillId="2" borderId="3" xfId="1" applyNumberFormat="1" applyFont="1" applyFill="1" applyBorder="1"/>
    <xf numFmtId="5" fontId="4" fillId="2" borderId="3" xfId="1" applyNumberFormat="1" applyFont="1" applyFill="1" applyBorder="1" applyAlignment="1">
      <alignment horizontal="right"/>
    </xf>
    <xf numFmtId="3" fontId="3" fillId="4" borderId="3" xfId="1" applyNumberFormat="1" applyFont="1" applyFill="1" applyBorder="1" applyAlignment="1">
      <alignment horizontal="left"/>
    </xf>
    <xf numFmtId="3" fontId="3" fillId="4" borderId="3" xfId="1" applyNumberFormat="1" applyFont="1" applyFill="1" applyBorder="1" applyAlignment="1">
      <alignment horizontal="right"/>
    </xf>
    <xf numFmtId="3" fontId="3" fillId="4" borderId="4" xfId="1" applyNumberFormat="1" applyFont="1" applyFill="1" applyBorder="1" applyAlignment="1">
      <alignment horizontal="center" wrapText="1"/>
    </xf>
    <xf numFmtId="3" fontId="3" fillId="4" borderId="4" xfId="1" applyNumberFormat="1" applyFont="1" applyFill="1" applyBorder="1" applyAlignment="1">
      <alignment horizontal="right" wrapText="1"/>
    </xf>
    <xf numFmtId="5" fontId="3" fillId="4" borderId="0" xfId="1" applyNumberFormat="1" applyFont="1" applyFill="1"/>
    <xf numFmtId="6" fontId="3" fillId="4" borderId="0" xfId="1" applyNumberFormat="1" applyFont="1" applyFill="1"/>
    <xf numFmtId="0" fontId="4" fillId="4" borderId="0" xfId="1" applyFont="1" applyFill="1"/>
    <xf numFmtId="0" fontId="3" fillId="4" borderId="0" xfId="1" applyFont="1" applyFill="1"/>
    <xf numFmtId="3" fontId="3" fillId="2" borderId="5" xfId="1" applyNumberFormat="1" applyFont="1" applyFill="1" applyBorder="1" applyAlignment="1">
      <alignment horizontal="left" vertical="center" wrapText="1"/>
    </xf>
    <xf numFmtId="3" fontId="3" fillId="2" borderId="5" xfId="1" applyNumberFormat="1" applyFont="1" applyFill="1" applyBorder="1" applyAlignment="1">
      <alignment horizontal="right" vertical="center" wrapText="1"/>
    </xf>
    <xf numFmtId="5" fontId="3" fillId="2" borderId="5" xfId="1" applyNumberFormat="1" applyFont="1" applyFill="1" applyBorder="1" applyAlignment="1">
      <alignment vertical="center" wrapText="1"/>
    </xf>
    <xf numFmtId="6" fontId="3" fillId="2" borderId="5" xfId="1" applyNumberFormat="1" applyFont="1" applyFill="1" applyBorder="1" applyAlignment="1">
      <alignment vertical="center" wrapText="1"/>
    </xf>
    <xf numFmtId="5" fontId="4" fillId="2" borderId="5" xfId="1" applyNumberFormat="1" applyFont="1" applyFill="1" applyBorder="1" applyAlignment="1">
      <alignment vertical="center" wrapText="1"/>
    </xf>
    <xf numFmtId="0" fontId="7" fillId="0" borderId="0" xfId="1" applyFont="1" applyAlignment="1">
      <alignment vertical="center" wrapText="1"/>
    </xf>
    <xf numFmtId="3" fontId="3" fillId="4" borderId="0" xfId="1" applyNumberFormat="1" applyFont="1" applyFill="1" applyAlignment="1">
      <alignment horizontal="left" wrapText="1"/>
    </xf>
    <xf numFmtId="5" fontId="3" fillId="4" borderId="0" xfId="1" applyNumberFormat="1" applyFont="1" applyFill="1" applyAlignment="1">
      <alignment wrapText="1"/>
    </xf>
    <xf numFmtId="0" fontId="4" fillId="4" borderId="0" xfId="1" applyFont="1" applyFill="1" applyAlignment="1">
      <alignment wrapText="1"/>
    </xf>
    <xf numFmtId="0" fontId="3" fillId="4" borderId="0" xfId="1" applyFont="1" applyFill="1" applyAlignment="1">
      <alignment wrapText="1"/>
    </xf>
    <xf numFmtId="0" fontId="7" fillId="0" borderId="0" xfId="1" applyFont="1" applyAlignment="1">
      <alignment wrapText="1"/>
    </xf>
    <xf numFmtId="0" fontId="3" fillId="4" borderId="0" xfId="1" applyFont="1" applyFill="1" applyAlignment="1">
      <alignment horizontal="left"/>
    </xf>
    <xf numFmtId="164" fontId="3" fillId="4" borderId="0" xfId="1" applyNumberFormat="1" applyFont="1" applyFill="1"/>
    <xf numFmtId="0" fontId="4" fillId="4" borderId="0" xfId="1" applyFont="1" applyFill="1" applyAlignment="1">
      <alignment horizontal="right"/>
    </xf>
    <xf numFmtId="5" fontId="4" fillId="0" borderId="0" xfId="1" applyNumberFormat="1" applyFont="1"/>
    <xf numFmtId="0" fontId="10" fillId="0" borderId="0" xfId="1" applyFont="1"/>
    <xf numFmtId="5" fontId="10" fillId="0" borderId="0" xfId="1" applyNumberFormat="1" applyFont="1"/>
    <xf numFmtId="0" fontId="7" fillId="0" borderId="0" xfId="1" applyFont="1" applyAlignment="1">
      <alignment horizontal="left"/>
    </xf>
    <xf numFmtId="164" fontId="7" fillId="0" borderId="0" xfId="1" applyNumberFormat="1" applyFont="1"/>
    <xf numFmtId="5" fontId="7" fillId="0" borderId="0" xfId="1" applyNumberFormat="1" applyFont="1"/>
  </cellXfs>
  <cellStyles count="2">
    <cellStyle name="Normal" xfId="0" builtinId="0"/>
    <cellStyle name="Normal 2" xfId="1" xr:uid="{82CBB6EB-3877-41E0-BD49-AAEBFA192B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371475</xdr:colOff>
      <xdr:row>0</xdr:row>
      <xdr:rowOff>39833</xdr:rowOff>
    </xdr:from>
    <xdr:ext cx="2105024" cy="476249"/>
    <xdr:pic>
      <xdr:nvPicPr>
        <xdr:cNvPr id="2" name="Picture 1" descr="South Dakota Department of Education">
          <a:extLst>
            <a:ext uri="{FF2B5EF4-FFF2-40B4-BE49-F238E27FC236}">
              <a16:creationId xmlns:a16="http://schemas.microsoft.com/office/drawing/2014/main" id="{628E3B50-DCB6-4111-91CD-592A5379A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9350" y="39833"/>
          <a:ext cx="2105024" cy="47624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AID/HISTORIC/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%20Aid/FY99/finalest/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177DF-1105-4854-8005-D7B0C02301F1}">
  <dimension ref="A1:K163"/>
  <sheetViews>
    <sheetView showGridLines="0" tabSelected="1" zoomScaleNormal="100" workbookViewId="0">
      <pane ySplit="4" topLeftCell="A5" activePane="bottomLeft" state="frozen"/>
      <selection activeCell="A3" sqref="A3"/>
      <selection pane="bottomLeft" activeCell="A3" sqref="A3"/>
    </sheetView>
  </sheetViews>
  <sheetFormatPr defaultColWidth="9.140625" defaultRowHeight="12" x14ac:dyDescent="0.2"/>
  <cols>
    <col min="1" max="1" width="23.7109375" style="59" customWidth="1"/>
    <col min="2" max="2" width="6.5703125" style="59" bestFit="1" customWidth="1"/>
    <col min="3" max="3" width="14" style="60" bestFit="1" customWidth="1"/>
    <col min="4" max="4" width="11.42578125" style="61" bestFit="1" customWidth="1"/>
    <col min="5" max="5" width="12.42578125" style="61" bestFit="1" customWidth="1"/>
    <col min="6" max="6" width="7.28515625" style="15" bestFit="1" customWidth="1"/>
    <col min="7" max="7" width="12.42578125" style="15" bestFit="1" customWidth="1"/>
    <col min="8" max="8" width="12.42578125" style="57" bestFit="1" customWidth="1"/>
    <col min="9" max="9" width="9.85546875" style="15" hidden="1" customWidth="1"/>
    <col min="10" max="10" width="12.7109375" style="57" bestFit="1" customWidth="1"/>
    <col min="11" max="11" width="12.42578125" style="57" bestFit="1" customWidth="1"/>
    <col min="12" max="16384" width="9.140625" style="15"/>
  </cols>
  <sheetData>
    <row r="1" spans="1:11" s="3" customFormat="1" ht="18.75" x14ac:dyDescent="0.3">
      <c r="A1" s="1" t="s">
        <v>0</v>
      </c>
      <c r="B1" s="2"/>
      <c r="D1" s="4"/>
      <c r="H1" s="5"/>
      <c r="I1" s="6"/>
      <c r="J1" s="5"/>
      <c r="K1" s="5"/>
    </row>
    <row r="2" spans="1:11" s="3" customFormat="1" ht="12.75" x14ac:dyDescent="0.2">
      <c r="A2" s="7" t="s">
        <v>166</v>
      </c>
      <c r="B2" s="2"/>
      <c r="D2" s="4"/>
      <c r="H2" s="5"/>
      <c r="I2" s="6"/>
      <c r="J2" s="5"/>
      <c r="K2" s="5"/>
    </row>
    <row r="3" spans="1:11" s="3" customFormat="1" ht="12.75" x14ac:dyDescent="0.2">
      <c r="A3" s="8" t="s">
        <v>1</v>
      </c>
      <c r="B3" s="2"/>
      <c r="D3" s="9"/>
      <c r="H3" s="10"/>
      <c r="I3" s="6"/>
      <c r="J3" s="5"/>
      <c r="K3" s="5"/>
    </row>
    <row r="4" spans="1:11" ht="51" x14ac:dyDescent="0.2">
      <c r="A4" s="11" t="s">
        <v>2</v>
      </c>
      <c r="B4" s="11" t="s">
        <v>3</v>
      </c>
      <c r="C4" s="11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4" t="s">
        <v>10</v>
      </c>
      <c r="J4" s="13" t="s">
        <v>11</v>
      </c>
      <c r="K4" s="13" t="s">
        <v>12</v>
      </c>
    </row>
    <row r="5" spans="1:11" ht="12.75" x14ac:dyDescent="0.2">
      <c r="A5" s="16" t="s">
        <v>26</v>
      </c>
      <c r="B5" s="17">
        <v>6001</v>
      </c>
      <c r="C5" s="18">
        <v>30886168.171594013</v>
      </c>
      <c r="D5" s="19">
        <v>1577782.48</v>
      </c>
      <c r="E5" s="19">
        <v>5442042</v>
      </c>
      <c r="F5" s="20">
        <v>0</v>
      </c>
      <c r="G5" s="21">
        <f t="shared" ref="G5:G36" si="0">IF(((0.5*C5)-(0.5*D5)-(0.5*F5)-E5)&lt;0,0,ROUND((0.5*C5)-(0.5*D5)-(0.5*F5)-E5,0))</f>
        <v>9212151</v>
      </c>
      <c r="H5" s="22">
        <v>5880763</v>
      </c>
      <c r="I5" s="23">
        <v>0</v>
      </c>
      <c r="J5" s="24">
        <f t="shared" ref="J5:J36" si="1">IF(((0.5*C5)-(0.5*D5)-(0.5*F5)-H5-I5)&lt;0,0,ROUND((0.5*C5)-(0.5*D5)-(0.5*F5)-H5-I5,0))</f>
        <v>8773430</v>
      </c>
      <c r="K5" s="22">
        <f t="shared" ref="K5:K36" si="2">J5+G5</f>
        <v>17985581</v>
      </c>
    </row>
    <row r="6" spans="1:11" ht="13.5" customHeight="1" x14ac:dyDescent="0.2">
      <c r="A6" s="16" t="s">
        <v>143</v>
      </c>
      <c r="B6" s="17">
        <v>58003</v>
      </c>
      <c r="C6" s="18">
        <v>2003829.8550343539</v>
      </c>
      <c r="D6" s="19">
        <v>418648.29000000004</v>
      </c>
      <c r="E6" s="19">
        <v>1117401</v>
      </c>
      <c r="F6" s="20">
        <v>0</v>
      </c>
      <c r="G6" s="21">
        <f t="shared" si="0"/>
        <v>0</v>
      </c>
      <c r="H6" s="22">
        <v>1163744</v>
      </c>
      <c r="I6" s="23">
        <v>0</v>
      </c>
      <c r="J6" s="24">
        <f t="shared" si="1"/>
        <v>0</v>
      </c>
      <c r="K6" s="22">
        <f t="shared" si="2"/>
        <v>0</v>
      </c>
    </row>
    <row r="7" spans="1:11" ht="13.5" customHeight="1" x14ac:dyDescent="0.2">
      <c r="A7" s="16" t="s">
        <v>150</v>
      </c>
      <c r="B7" s="17">
        <v>61001</v>
      </c>
      <c r="C7" s="18">
        <v>2727733.0541488999</v>
      </c>
      <c r="D7" s="19">
        <v>173619.64</v>
      </c>
      <c r="E7" s="19">
        <v>492800</v>
      </c>
      <c r="F7" s="20">
        <v>0</v>
      </c>
      <c r="G7" s="21">
        <f t="shared" si="0"/>
        <v>784257</v>
      </c>
      <c r="H7" s="22">
        <v>573780</v>
      </c>
      <c r="I7" s="23">
        <v>0</v>
      </c>
      <c r="J7" s="24">
        <f t="shared" si="1"/>
        <v>703277</v>
      </c>
      <c r="K7" s="22">
        <f t="shared" si="2"/>
        <v>1487534</v>
      </c>
    </row>
    <row r="8" spans="1:11" ht="13.5" customHeight="1" x14ac:dyDescent="0.2">
      <c r="A8" s="16" t="s">
        <v>35</v>
      </c>
      <c r="B8" s="17">
        <v>11001</v>
      </c>
      <c r="C8" s="18">
        <v>2459078.3332357183</v>
      </c>
      <c r="D8" s="19">
        <v>144285.10999999999</v>
      </c>
      <c r="E8" s="19">
        <v>414525</v>
      </c>
      <c r="F8" s="20">
        <v>0</v>
      </c>
      <c r="G8" s="21">
        <f t="shared" si="0"/>
        <v>742872</v>
      </c>
      <c r="H8" s="22">
        <v>454324</v>
      </c>
      <c r="I8" s="23">
        <v>0</v>
      </c>
      <c r="J8" s="24">
        <f t="shared" si="1"/>
        <v>703073</v>
      </c>
      <c r="K8" s="22">
        <f t="shared" si="2"/>
        <v>1445945</v>
      </c>
    </row>
    <row r="9" spans="1:11" ht="13.5" customHeight="1" x14ac:dyDescent="0.2">
      <c r="A9" s="16" t="s">
        <v>90</v>
      </c>
      <c r="B9" s="17">
        <v>38001</v>
      </c>
      <c r="C9" s="18">
        <v>2466929.5370849981</v>
      </c>
      <c r="D9" s="19">
        <v>120510.95999999999</v>
      </c>
      <c r="E9" s="19">
        <v>552697</v>
      </c>
      <c r="F9" s="20">
        <v>0</v>
      </c>
      <c r="G9" s="21">
        <f t="shared" si="0"/>
        <v>620512</v>
      </c>
      <c r="H9" s="22">
        <v>579668</v>
      </c>
      <c r="I9" s="23">
        <v>0</v>
      </c>
      <c r="J9" s="24">
        <f t="shared" si="1"/>
        <v>593541</v>
      </c>
      <c r="K9" s="22">
        <f t="shared" si="2"/>
        <v>1214053</v>
      </c>
    </row>
    <row r="10" spans="1:11" ht="13.5" customHeight="1" x14ac:dyDescent="0.2">
      <c r="A10" s="16" t="s">
        <v>59</v>
      </c>
      <c r="B10" s="17">
        <v>21001</v>
      </c>
      <c r="C10" s="18">
        <v>1754550.4432915458</v>
      </c>
      <c r="D10" s="19">
        <v>86682.37000000001</v>
      </c>
      <c r="E10" s="19">
        <v>198358</v>
      </c>
      <c r="F10" s="20">
        <v>0</v>
      </c>
      <c r="G10" s="21">
        <f t="shared" si="0"/>
        <v>635576</v>
      </c>
      <c r="H10" s="22">
        <v>211890</v>
      </c>
      <c r="I10" s="23">
        <v>0</v>
      </c>
      <c r="J10" s="24">
        <f t="shared" si="1"/>
        <v>622044</v>
      </c>
      <c r="K10" s="22">
        <f t="shared" si="2"/>
        <v>1257620</v>
      </c>
    </row>
    <row r="11" spans="1:11" ht="13.5" customHeight="1" x14ac:dyDescent="0.2">
      <c r="A11" s="16" t="s">
        <v>19</v>
      </c>
      <c r="B11" s="17">
        <v>4001</v>
      </c>
      <c r="C11" s="18">
        <v>1880521.7269357718</v>
      </c>
      <c r="D11" s="19">
        <v>74516.429999999993</v>
      </c>
      <c r="E11" s="19">
        <v>224686</v>
      </c>
      <c r="F11" s="20">
        <v>0</v>
      </c>
      <c r="G11" s="21">
        <f t="shared" si="0"/>
        <v>678317</v>
      </c>
      <c r="H11" s="22">
        <v>243626</v>
      </c>
      <c r="I11" s="23">
        <v>0</v>
      </c>
      <c r="J11" s="24">
        <f t="shared" si="1"/>
        <v>659377</v>
      </c>
      <c r="K11" s="22">
        <f t="shared" si="2"/>
        <v>1337694</v>
      </c>
    </row>
    <row r="12" spans="1:11" ht="13.5" customHeight="1" x14ac:dyDescent="0.2">
      <c r="A12" s="16" t="s">
        <v>114</v>
      </c>
      <c r="B12" s="17">
        <v>49001</v>
      </c>
      <c r="C12" s="18">
        <v>4044820.3607755667</v>
      </c>
      <c r="D12" s="19">
        <v>158295.60999999999</v>
      </c>
      <c r="E12" s="19">
        <v>439236</v>
      </c>
      <c r="F12" s="20">
        <v>0</v>
      </c>
      <c r="G12" s="21">
        <f t="shared" si="0"/>
        <v>1504026</v>
      </c>
      <c r="H12" s="22">
        <v>517767</v>
      </c>
      <c r="I12" s="23">
        <v>0</v>
      </c>
      <c r="J12" s="24">
        <f t="shared" si="1"/>
        <v>1425495</v>
      </c>
      <c r="K12" s="22">
        <f t="shared" si="2"/>
        <v>2929521</v>
      </c>
    </row>
    <row r="13" spans="1:11" ht="13.5" customHeight="1" x14ac:dyDescent="0.2">
      <c r="A13" s="16" t="s">
        <v>32</v>
      </c>
      <c r="B13" s="17">
        <v>9001</v>
      </c>
      <c r="C13" s="18">
        <v>9281627.917998597</v>
      </c>
      <c r="D13" s="19">
        <v>270856.90000000002</v>
      </c>
      <c r="E13" s="19">
        <v>1453250</v>
      </c>
      <c r="F13" s="20">
        <v>0</v>
      </c>
      <c r="G13" s="21">
        <f t="shared" si="0"/>
        <v>3052136</v>
      </c>
      <c r="H13" s="22">
        <v>1674402</v>
      </c>
      <c r="I13" s="23">
        <v>0</v>
      </c>
      <c r="J13" s="24">
        <f t="shared" si="1"/>
        <v>2830984</v>
      </c>
      <c r="K13" s="22">
        <f t="shared" si="2"/>
        <v>5883120</v>
      </c>
    </row>
    <row r="14" spans="1:11" ht="13.5" customHeight="1" x14ac:dyDescent="0.2">
      <c r="A14" s="16" t="s">
        <v>18</v>
      </c>
      <c r="B14" s="17">
        <v>3001</v>
      </c>
      <c r="C14" s="18">
        <v>3523867.0004268745</v>
      </c>
      <c r="D14" s="19">
        <v>231334.33</v>
      </c>
      <c r="E14" s="19">
        <v>252938</v>
      </c>
      <c r="F14" s="20">
        <v>0</v>
      </c>
      <c r="G14" s="21">
        <f t="shared" si="0"/>
        <v>1393328</v>
      </c>
      <c r="H14" s="22">
        <v>303392</v>
      </c>
      <c r="I14" s="23">
        <v>0</v>
      </c>
      <c r="J14" s="24">
        <f t="shared" si="1"/>
        <v>1342874</v>
      </c>
      <c r="K14" s="22">
        <f t="shared" si="2"/>
        <v>2736202</v>
      </c>
    </row>
    <row r="15" spans="1:11" ht="13.5" customHeight="1" x14ac:dyDescent="0.2">
      <c r="A15" s="16" t="s">
        <v>151</v>
      </c>
      <c r="B15" s="17">
        <v>61002</v>
      </c>
      <c r="C15" s="18">
        <v>4845418.0557394493</v>
      </c>
      <c r="D15" s="19">
        <v>236114.91</v>
      </c>
      <c r="E15" s="19">
        <v>780964</v>
      </c>
      <c r="F15" s="20">
        <v>0</v>
      </c>
      <c r="G15" s="21">
        <f t="shared" si="0"/>
        <v>1523688</v>
      </c>
      <c r="H15" s="22">
        <v>906060</v>
      </c>
      <c r="I15" s="23">
        <v>0</v>
      </c>
      <c r="J15" s="24">
        <f t="shared" si="1"/>
        <v>1398592</v>
      </c>
      <c r="K15" s="22">
        <f t="shared" si="2"/>
        <v>2922280</v>
      </c>
    </row>
    <row r="16" spans="1:11" ht="13.5" customHeight="1" x14ac:dyDescent="0.2">
      <c r="A16" s="16" t="s">
        <v>68</v>
      </c>
      <c r="B16" s="17">
        <v>25001</v>
      </c>
      <c r="C16" s="18">
        <v>689786.73644343752</v>
      </c>
      <c r="D16" s="19">
        <v>31447</v>
      </c>
      <c r="E16" s="19">
        <v>276571</v>
      </c>
      <c r="F16" s="20">
        <v>0</v>
      </c>
      <c r="G16" s="21">
        <f t="shared" si="0"/>
        <v>52599</v>
      </c>
      <c r="H16" s="22">
        <v>298923</v>
      </c>
      <c r="I16" s="23">
        <v>0</v>
      </c>
      <c r="J16" s="24">
        <f t="shared" si="1"/>
        <v>30247</v>
      </c>
      <c r="K16" s="22">
        <f t="shared" si="2"/>
        <v>82846</v>
      </c>
    </row>
    <row r="17" spans="1:11" ht="13.5" customHeight="1" x14ac:dyDescent="0.2">
      <c r="A17" s="16" t="s">
        <v>128</v>
      </c>
      <c r="B17" s="17">
        <v>52001</v>
      </c>
      <c r="C17" s="18">
        <v>1228265.4145702498</v>
      </c>
      <c r="D17" s="19">
        <v>130036.70999999999</v>
      </c>
      <c r="E17" s="19">
        <v>273389</v>
      </c>
      <c r="F17" s="20">
        <v>0</v>
      </c>
      <c r="G17" s="21">
        <f t="shared" si="0"/>
        <v>275725</v>
      </c>
      <c r="H17" s="22">
        <v>281280</v>
      </c>
      <c r="I17" s="23">
        <v>0</v>
      </c>
      <c r="J17" s="24">
        <f t="shared" si="1"/>
        <v>267834</v>
      </c>
      <c r="K17" s="22">
        <f t="shared" si="2"/>
        <v>543559</v>
      </c>
    </row>
    <row r="18" spans="1:11" ht="13.5" customHeight="1" x14ac:dyDescent="0.2">
      <c r="A18" s="16" t="s">
        <v>20</v>
      </c>
      <c r="B18" s="17">
        <v>4002</v>
      </c>
      <c r="C18" s="18">
        <v>4051817.4331194297</v>
      </c>
      <c r="D18" s="19">
        <v>214913.89</v>
      </c>
      <c r="E18" s="19">
        <v>584922</v>
      </c>
      <c r="F18" s="20">
        <v>0</v>
      </c>
      <c r="G18" s="21">
        <f t="shared" si="0"/>
        <v>1333530</v>
      </c>
      <c r="H18" s="22">
        <v>646744</v>
      </c>
      <c r="I18" s="23">
        <v>0</v>
      </c>
      <c r="J18" s="24">
        <f t="shared" si="1"/>
        <v>1271708</v>
      </c>
      <c r="K18" s="22">
        <f t="shared" si="2"/>
        <v>2605238</v>
      </c>
    </row>
    <row r="19" spans="1:11" ht="13.5" customHeight="1" x14ac:dyDescent="0.2">
      <c r="A19" s="16" t="s">
        <v>61</v>
      </c>
      <c r="B19" s="17">
        <v>22001</v>
      </c>
      <c r="C19" s="18">
        <v>873403.51544767118</v>
      </c>
      <c r="D19" s="19">
        <v>78317.23</v>
      </c>
      <c r="E19" s="19">
        <v>253074</v>
      </c>
      <c r="F19" s="20">
        <v>0</v>
      </c>
      <c r="G19" s="21">
        <f t="shared" si="0"/>
        <v>144469</v>
      </c>
      <c r="H19" s="22">
        <v>264279</v>
      </c>
      <c r="I19" s="23">
        <v>0</v>
      </c>
      <c r="J19" s="24">
        <f t="shared" si="1"/>
        <v>133264</v>
      </c>
      <c r="K19" s="22">
        <f t="shared" si="2"/>
        <v>277733</v>
      </c>
    </row>
    <row r="20" spans="1:11" ht="13.5" customHeight="1" x14ac:dyDescent="0.2">
      <c r="A20" s="16" t="s">
        <v>115</v>
      </c>
      <c r="B20" s="17">
        <v>49002</v>
      </c>
      <c r="C20" s="18">
        <v>35868696.683682308</v>
      </c>
      <c r="D20" s="19">
        <v>1841225.48</v>
      </c>
      <c r="E20" s="19">
        <v>5655889</v>
      </c>
      <c r="F20" s="20">
        <v>0</v>
      </c>
      <c r="G20" s="21">
        <f t="shared" si="0"/>
        <v>11357847</v>
      </c>
      <c r="H20" s="22">
        <v>6502620</v>
      </c>
      <c r="I20" s="23">
        <v>0</v>
      </c>
      <c r="J20" s="24">
        <f t="shared" si="1"/>
        <v>10511116</v>
      </c>
      <c r="K20" s="22">
        <f t="shared" si="2"/>
        <v>21868963</v>
      </c>
    </row>
    <row r="21" spans="1:11" ht="13.5" customHeight="1" x14ac:dyDescent="0.2">
      <c r="A21" s="16" t="s">
        <v>79</v>
      </c>
      <c r="B21" s="17">
        <v>30003</v>
      </c>
      <c r="C21" s="18">
        <v>2739113.0474720616</v>
      </c>
      <c r="D21" s="19">
        <v>121201.68999999999</v>
      </c>
      <c r="E21" s="19">
        <v>438944</v>
      </c>
      <c r="F21" s="20">
        <v>0</v>
      </c>
      <c r="G21" s="21">
        <f t="shared" si="0"/>
        <v>870012</v>
      </c>
      <c r="H21" s="22">
        <v>454790</v>
      </c>
      <c r="I21" s="23">
        <v>0</v>
      </c>
      <c r="J21" s="24">
        <f t="shared" si="1"/>
        <v>854166</v>
      </c>
      <c r="K21" s="22">
        <f t="shared" si="2"/>
        <v>1724178</v>
      </c>
    </row>
    <row r="22" spans="1:11" ht="13.5" customHeight="1" x14ac:dyDescent="0.2">
      <c r="A22" s="16" t="s">
        <v>108</v>
      </c>
      <c r="B22" s="17">
        <v>45004</v>
      </c>
      <c r="C22" s="18">
        <v>3704035.6521954546</v>
      </c>
      <c r="D22" s="19">
        <v>348335.63</v>
      </c>
      <c r="E22" s="19">
        <v>953797</v>
      </c>
      <c r="F22" s="20">
        <v>0</v>
      </c>
      <c r="G22" s="21">
        <f t="shared" si="0"/>
        <v>724053</v>
      </c>
      <c r="H22" s="22">
        <v>1072226</v>
      </c>
      <c r="I22" s="23">
        <v>0</v>
      </c>
      <c r="J22" s="24">
        <f t="shared" si="1"/>
        <v>605624</v>
      </c>
      <c r="K22" s="22">
        <f t="shared" si="2"/>
        <v>1329677</v>
      </c>
    </row>
    <row r="23" spans="1:11" ht="13.5" customHeight="1" x14ac:dyDescent="0.2">
      <c r="A23" s="16" t="s">
        <v>22</v>
      </c>
      <c r="B23" s="17">
        <v>5001</v>
      </c>
      <c r="C23" s="18">
        <v>24820929.905219909</v>
      </c>
      <c r="D23" s="19">
        <v>1213275.83</v>
      </c>
      <c r="E23" s="19">
        <v>4306451</v>
      </c>
      <c r="F23" s="20">
        <v>0</v>
      </c>
      <c r="G23" s="21">
        <f t="shared" si="0"/>
        <v>7497376</v>
      </c>
      <c r="H23" s="22">
        <v>4741809</v>
      </c>
      <c r="I23" s="23">
        <v>0</v>
      </c>
      <c r="J23" s="24">
        <f t="shared" si="1"/>
        <v>7062018</v>
      </c>
      <c r="K23" s="22">
        <f t="shared" si="2"/>
        <v>14559394</v>
      </c>
    </row>
    <row r="24" spans="1:11" ht="13.5" customHeight="1" x14ac:dyDescent="0.2">
      <c r="A24" s="16" t="s">
        <v>70</v>
      </c>
      <c r="B24" s="17">
        <v>26002</v>
      </c>
      <c r="C24" s="18">
        <v>1828888.9655563082</v>
      </c>
      <c r="D24" s="19">
        <v>100134.16</v>
      </c>
      <c r="E24" s="19">
        <v>238415</v>
      </c>
      <c r="F24" s="20">
        <v>0</v>
      </c>
      <c r="G24" s="21">
        <f t="shared" si="0"/>
        <v>625962</v>
      </c>
      <c r="H24" s="22">
        <v>243218</v>
      </c>
      <c r="I24" s="23">
        <v>0</v>
      </c>
      <c r="J24" s="24">
        <f t="shared" si="1"/>
        <v>621159</v>
      </c>
      <c r="K24" s="22">
        <f t="shared" si="2"/>
        <v>1247121</v>
      </c>
    </row>
    <row r="25" spans="1:11" ht="13.5" customHeight="1" x14ac:dyDescent="0.2">
      <c r="A25" s="16" t="s">
        <v>103</v>
      </c>
      <c r="B25" s="17">
        <v>43001</v>
      </c>
      <c r="C25" s="18">
        <v>2537651.5414889818</v>
      </c>
      <c r="D25" s="19">
        <v>87259.43</v>
      </c>
      <c r="E25" s="19">
        <v>280802</v>
      </c>
      <c r="F25" s="20">
        <v>0</v>
      </c>
      <c r="G25" s="21">
        <f t="shared" si="0"/>
        <v>944394</v>
      </c>
      <c r="H25" s="22">
        <v>310043</v>
      </c>
      <c r="I25" s="23">
        <v>0</v>
      </c>
      <c r="J25" s="24">
        <f t="shared" si="1"/>
        <v>915153</v>
      </c>
      <c r="K25" s="22">
        <f t="shared" si="2"/>
        <v>1859547</v>
      </c>
    </row>
    <row r="26" spans="1:11" ht="13.5" customHeight="1" x14ac:dyDescent="0.2">
      <c r="A26" s="16" t="s">
        <v>98</v>
      </c>
      <c r="B26" s="17">
        <v>41001</v>
      </c>
      <c r="C26" s="18">
        <v>6318482.1077179611</v>
      </c>
      <c r="D26" s="19">
        <v>294186.22000000003</v>
      </c>
      <c r="E26" s="19">
        <v>1329956</v>
      </c>
      <c r="F26" s="20">
        <v>0</v>
      </c>
      <c r="G26" s="21">
        <f t="shared" si="0"/>
        <v>1682192</v>
      </c>
      <c r="H26" s="22">
        <v>1536012</v>
      </c>
      <c r="I26" s="23">
        <v>0</v>
      </c>
      <c r="J26" s="24">
        <f t="shared" si="1"/>
        <v>1476136</v>
      </c>
      <c r="K26" s="22">
        <f t="shared" si="2"/>
        <v>3158328</v>
      </c>
    </row>
    <row r="27" spans="1:11" ht="13.5" customHeight="1" x14ac:dyDescent="0.2">
      <c r="A27" s="16" t="s">
        <v>74</v>
      </c>
      <c r="B27" s="17">
        <v>28001</v>
      </c>
      <c r="C27" s="18">
        <v>2699625.193643346</v>
      </c>
      <c r="D27" s="19">
        <v>117828.75</v>
      </c>
      <c r="E27" s="19">
        <v>337090</v>
      </c>
      <c r="F27" s="20">
        <v>0</v>
      </c>
      <c r="G27" s="21">
        <f t="shared" si="0"/>
        <v>953808</v>
      </c>
      <c r="H27" s="22">
        <v>345080</v>
      </c>
      <c r="I27" s="23">
        <v>0</v>
      </c>
      <c r="J27" s="24">
        <f t="shared" si="1"/>
        <v>945818</v>
      </c>
      <c r="K27" s="22">
        <f t="shared" si="2"/>
        <v>1899626</v>
      </c>
    </row>
    <row r="28" spans="1:11" ht="13.5" customHeight="1" x14ac:dyDescent="0.2">
      <c r="A28" s="16" t="s">
        <v>146</v>
      </c>
      <c r="B28" s="17">
        <v>60001</v>
      </c>
      <c r="C28" s="18">
        <v>2275871.5077636559</v>
      </c>
      <c r="D28" s="19">
        <v>95660.810000000012</v>
      </c>
      <c r="E28" s="19">
        <v>341915</v>
      </c>
      <c r="F28" s="20">
        <v>0</v>
      </c>
      <c r="G28" s="21">
        <f t="shared" si="0"/>
        <v>748190</v>
      </c>
      <c r="H28" s="22">
        <v>361771</v>
      </c>
      <c r="I28" s="23">
        <v>0</v>
      </c>
      <c r="J28" s="24">
        <f t="shared" si="1"/>
        <v>728334</v>
      </c>
      <c r="K28" s="22">
        <f t="shared" si="2"/>
        <v>1476524</v>
      </c>
    </row>
    <row r="29" spans="1:11" ht="13.5" customHeight="1" x14ac:dyDescent="0.2">
      <c r="A29" s="16" t="s">
        <v>30</v>
      </c>
      <c r="B29" s="17">
        <v>7001</v>
      </c>
      <c r="C29" s="18">
        <v>6030320.3608909575</v>
      </c>
      <c r="D29" s="19">
        <v>434319.88</v>
      </c>
      <c r="E29" s="19">
        <v>959745</v>
      </c>
      <c r="F29" s="20">
        <v>0</v>
      </c>
      <c r="G29" s="21">
        <f t="shared" si="0"/>
        <v>1838255</v>
      </c>
      <c r="H29" s="22">
        <v>982026</v>
      </c>
      <c r="I29" s="23">
        <v>0</v>
      </c>
      <c r="J29" s="24">
        <f t="shared" si="1"/>
        <v>1815974</v>
      </c>
      <c r="K29" s="22">
        <f t="shared" si="2"/>
        <v>3654229</v>
      </c>
    </row>
    <row r="30" spans="1:11" ht="13.5" customHeight="1" x14ac:dyDescent="0.2">
      <c r="A30" s="16" t="s">
        <v>93</v>
      </c>
      <c r="B30" s="17">
        <v>39001</v>
      </c>
      <c r="C30" s="18">
        <v>3858113.4239730127</v>
      </c>
      <c r="D30" s="19">
        <v>309241.98</v>
      </c>
      <c r="E30" s="19">
        <v>709263</v>
      </c>
      <c r="F30" s="20">
        <v>0</v>
      </c>
      <c r="G30" s="21">
        <f t="shared" si="0"/>
        <v>1065173</v>
      </c>
      <c r="H30" s="22">
        <v>807588</v>
      </c>
      <c r="I30" s="23">
        <v>0</v>
      </c>
      <c r="J30" s="24">
        <f t="shared" si="1"/>
        <v>966848</v>
      </c>
      <c r="K30" s="22">
        <f t="shared" si="2"/>
        <v>2032021</v>
      </c>
    </row>
    <row r="31" spans="1:11" ht="13.5" customHeight="1" x14ac:dyDescent="0.2">
      <c r="A31" s="16" t="s">
        <v>38</v>
      </c>
      <c r="B31" s="17">
        <v>12002</v>
      </c>
      <c r="C31" s="18">
        <v>3687952.1696884306</v>
      </c>
      <c r="D31" s="19">
        <v>304140.78999999998</v>
      </c>
      <c r="E31" s="19">
        <v>1015849</v>
      </c>
      <c r="F31" s="20">
        <v>0</v>
      </c>
      <c r="G31" s="21">
        <f t="shared" si="0"/>
        <v>676057</v>
      </c>
      <c r="H31" s="22">
        <v>1035953</v>
      </c>
      <c r="I31" s="23">
        <v>0</v>
      </c>
      <c r="J31" s="24">
        <f t="shared" si="1"/>
        <v>655953</v>
      </c>
      <c r="K31" s="22">
        <f t="shared" si="2"/>
        <v>1332010</v>
      </c>
    </row>
    <row r="32" spans="1:11" ht="13.5" customHeight="1" x14ac:dyDescent="0.2">
      <c r="A32" s="16" t="s">
        <v>122</v>
      </c>
      <c r="B32" s="17">
        <v>50005</v>
      </c>
      <c r="C32" s="18">
        <v>2568279.4676679643</v>
      </c>
      <c r="D32" s="19">
        <v>123127.95999999999</v>
      </c>
      <c r="E32" s="19">
        <v>314834</v>
      </c>
      <c r="F32" s="20">
        <v>0</v>
      </c>
      <c r="G32" s="21">
        <f t="shared" si="0"/>
        <v>907742</v>
      </c>
      <c r="H32" s="22">
        <v>339411</v>
      </c>
      <c r="I32" s="23">
        <v>0</v>
      </c>
      <c r="J32" s="24">
        <f t="shared" si="1"/>
        <v>883165</v>
      </c>
      <c r="K32" s="22">
        <f t="shared" si="2"/>
        <v>1790907</v>
      </c>
    </row>
    <row r="33" spans="1:11" ht="13.5" customHeight="1" x14ac:dyDescent="0.2">
      <c r="A33" s="16" t="s">
        <v>145</v>
      </c>
      <c r="B33" s="17">
        <v>59003</v>
      </c>
      <c r="C33" s="18">
        <v>1328840.7709807125</v>
      </c>
      <c r="D33" s="19">
        <v>91981.65</v>
      </c>
      <c r="E33" s="19">
        <v>277461</v>
      </c>
      <c r="F33" s="20">
        <v>0</v>
      </c>
      <c r="G33" s="21">
        <f t="shared" si="0"/>
        <v>340969</v>
      </c>
      <c r="H33" s="22">
        <v>273175</v>
      </c>
      <c r="I33" s="23">
        <v>0</v>
      </c>
      <c r="J33" s="24">
        <f t="shared" si="1"/>
        <v>345255</v>
      </c>
      <c r="K33" s="22">
        <f t="shared" si="2"/>
        <v>686224</v>
      </c>
    </row>
    <row r="34" spans="1:11" ht="13.5" customHeight="1" x14ac:dyDescent="0.2">
      <c r="A34" s="16" t="s">
        <v>60</v>
      </c>
      <c r="B34" s="17">
        <v>21003</v>
      </c>
      <c r="C34" s="18">
        <v>2180279.5054398789</v>
      </c>
      <c r="D34" s="19">
        <v>173804.45</v>
      </c>
      <c r="E34" s="19">
        <v>462769</v>
      </c>
      <c r="F34" s="20">
        <v>0</v>
      </c>
      <c r="G34" s="21">
        <f t="shared" si="0"/>
        <v>540469</v>
      </c>
      <c r="H34" s="22">
        <v>491256</v>
      </c>
      <c r="I34" s="23">
        <v>0</v>
      </c>
      <c r="J34" s="24">
        <f t="shared" si="1"/>
        <v>511982</v>
      </c>
      <c r="K34" s="22">
        <f t="shared" si="2"/>
        <v>1052451</v>
      </c>
    </row>
    <row r="35" spans="1:11" ht="13.5" customHeight="1" x14ac:dyDescent="0.2">
      <c r="A35" s="16" t="s">
        <v>49</v>
      </c>
      <c r="B35" s="17">
        <v>16001</v>
      </c>
      <c r="C35" s="18">
        <v>6496776.4032590576</v>
      </c>
      <c r="D35" s="19">
        <v>466810.54</v>
      </c>
      <c r="E35" s="19">
        <v>3351409</v>
      </c>
      <c r="F35" s="20">
        <v>0</v>
      </c>
      <c r="G35" s="21">
        <f t="shared" si="0"/>
        <v>0</v>
      </c>
      <c r="H35" s="22">
        <v>3958123</v>
      </c>
      <c r="I35" s="23">
        <v>0</v>
      </c>
      <c r="J35" s="24">
        <f t="shared" si="1"/>
        <v>0</v>
      </c>
      <c r="K35" s="22">
        <f t="shared" si="2"/>
        <v>0</v>
      </c>
    </row>
    <row r="36" spans="1:11" ht="13.5" customHeight="1" x14ac:dyDescent="0.2">
      <c r="A36" s="16" t="s">
        <v>153</v>
      </c>
      <c r="B36" s="17">
        <v>61008</v>
      </c>
      <c r="C36" s="18">
        <v>9948309.0238896832</v>
      </c>
      <c r="D36" s="19">
        <v>458191.81999999995</v>
      </c>
      <c r="E36" s="19">
        <v>2299483</v>
      </c>
      <c r="F36" s="20">
        <v>0</v>
      </c>
      <c r="G36" s="21">
        <f t="shared" si="0"/>
        <v>2445576</v>
      </c>
      <c r="H36" s="22">
        <v>2522549</v>
      </c>
      <c r="I36" s="23">
        <v>0</v>
      </c>
      <c r="J36" s="24">
        <f t="shared" si="1"/>
        <v>2222510</v>
      </c>
      <c r="K36" s="22">
        <f t="shared" si="2"/>
        <v>4668086</v>
      </c>
    </row>
    <row r="37" spans="1:11" ht="13.5" customHeight="1" x14ac:dyDescent="0.2">
      <c r="A37" s="16" t="s">
        <v>91</v>
      </c>
      <c r="B37" s="17">
        <v>38002</v>
      </c>
      <c r="C37" s="18">
        <v>2769036.3613499999</v>
      </c>
      <c r="D37" s="19">
        <v>98151</v>
      </c>
      <c r="E37" s="19">
        <v>581897</v>
      </c>
      <c r="F37" s="20">
        <v>0</v>
      </c>
      <c r="G37" s="21">
        <f t="shared" ref="G37:G68" si="3">IF(((0.5*C37)-(0.5*D37)-(0.5*F37)-E37)&lt;0,0,ROUND((0.5*C37)-(0.5*D37)-(0.5*F37)-E37,0))</f>
        <v>753546</v>
      </c>
      <c r="H37" s="22">
        <v>616703</v>
      </c>
      <c r="I37" s="23">
        <v>0</v>
      </c>
      <c r="J37" s="24">
        <f t="shared" ref="J37:J68" si="4">IF(((0.5*C37)-(0.5*D37)-(0.5*F37)-H37-I37)&lt;0,0,ROUND((0.5*C37)-(0.5*D37)-(0.5*F37)-H37-I37,0))</f>
        <v>718740</v>
      </c>
      <c r="K37" s="22">
        <f t="shared" ref="K37:K68" si="5">J37+G37</f>
        <v>1472286</v>
      </c>
    </row>
    <row r="38" spans="1:11" ht="13.5" customHeight="1" x14ac:dyDescent="0.2">
      <c r="A38" s="16" t="s">
        <v>116</v>
      </c>
      <c r="B38" s="17">
        <v>49003</v>
      </c>
      <c r="C38" s="18">
        <v>7013146.303923605</v>
      </c>
      <c r="D38" s="19">
        <v>476898.58999999997</v>
      </c>
      <c r="E38" s="19">
        <v>1159565</v>
      </c>
      <c r="F38" s="20">
        <v>0</v>
      </c>
      <c r="G38" s="21">
        <f t="shared" si="3"/>
        <v>2108559</v>
      </c>
      <c r="H38" s="22">
        <v>1269832</v>
      </c>
      <c r="I38" s="23">
        <v>0</v>
      </c>
      <c r="J38" s="24">
        <f t="shared" si="4"/>
        <v>1998292</v>
      </c>
      <c r="K38" s="22">
        <f t="shared" si="5"/>
        <v>4106851</v>
      </c>
    </row>
    <row r="39" spans="1:11" ht="13.5" customHeight="1" x14ac:dyDescent="0.2">
      <c r="A39" s="16" t="s">
        <v>25</v>
      </c>
      <c r="B39" s="17">
        <v>5006</v>
      </c>
      <c r="C39" s="18">
        <v>3223949.4778574998</v>
      </c>
      <c r="D39" s="19">
        <v>615785.00000000012</v>
      </c>
      <c r="E39" s="19">
        <v>586366</v>
      </c>
      <c r="F39" s="20">
        <v>0</v>
      </c>
      <c r="G39" s="21">
        <f t="shared" si="3"/>
        <v>717716</v>
      </c>
      <c r="H39" s="22">
        <v>647993</v>
      </c>
      <c r="I39" s="23">
        <v>0</v>
      </c>
      <c r="J39" s="24">
        <f t="shared" si="4"/>
        <v>656089</v>
      </c>
      <c r="K39" s="22">
        <f t="shared" si="5"/>
        <v>1373805</v>
      </c>
    </row>
    <row r="40" spans="1:11" ht="13.5" customHeight="1" x14ac:dyDescent="0.2">
      <c r="A40" s="16" t="s">
        <v>56</v>
      </c>
      <c r="B40" s="17">
        <v>19004</v>
      </c>
      <c r="C40" s="18">
        <v>3815060.6827310249</v>
      </c>
      <c r="D40" s="19">
        <v>347284.49000000011</v>
      </c>
      <c r="E40" s="19">
        <v>908327</v>
      </c>
      <c r="F40" s="20">
        <v>0</v>
      </c>
      <c r="G40" s="21">
        <f t="shared" si="3"/>
        <v>825561</v>
      </c>
      <c r="H40" s="22">
        <v>979879</v>
      </c>
      <c r="I40" s="23">
        <v>0</v>
      </c>
      <c r="J40" s="24">
        <f t="shared" si="4"/>
        <v>754009</v>
      </c>
      <c r="K40" s="22">
        <f t="shared" si="5"/>
        <v>1579570</v>
      </c>
    </row>
    <row r="41" spans="1:11" ht="13.5" customHeight="1" x14ac:dyDescent="0.2">
      <c r="A41" s="16" t="s">
        <v>138</v>
      </c>
      <c r="B41" s="17">
        <v>56002</v>
      </c>
      <c r="C41" s="18">
        <v>1286118.4956913125</v>
      </c>
      <c r="D41" s="19">
        <v>102434.05</v>
      </c>
      <c r="E41" s="19">
        <v>422574</v>
      </c>
      <c r="F41" s="20">
        <v>0</v>
      </c>
      <c r="G41" s="21">
        <f t="shared" si="3"/>
        <v>169268</v>
      </c>
      <c r="H41" s="22">
        <v>416758</v>
      </c>
      <c r="I41" s="23">
        <v>0</v>
      </c>
      <c r="J41" s="24">
        <f t="shared" si="4"/>
        <v>175084</v>
      </c>
      <c r="K41" s="22">
        <f t="shared" si="5"/>
        <v>344352</v>
      </c>
    </row>
    <row r="42" spans="1:11" ht="13.5" customHeight="1" x14ac:dyDescent="0.2">
      <c r="A42" s="16" t="s">
        <v>123</v>
      </c>
      <c r="B42" s="17">
        <v>51001</v>
      </c>
      <c r="C42" s="18">
        <v>19653172.282421935</v>
      </c>
      <c r="D42" s="19">
        <v>439832.08999999997</v>
      </c>
      <c r="E42" s="19">
        <v>1621664</v>
      </c>
      <c r="F42" s="20">
        <v>0</v>
      </c>
      <c r="G42" s="21">
        <f t="shared" si="3"/>
        <v>7985006</v>
      </c>
      <c r="H42" s="22">
        <v>1944450</v>
      </c>
      <c r="I42" s="23">
        <v>0</v>
      </c>
      <c r="J42" s="24">
        <f t="shared" si="4"/>
        <v>7662220</v>
      </c>
      <c r="K42" s="22">
        <f t="shared" si="5"/>
        <v>15647226</v>
      </c>
    </row>
    <row r="43" spans="1:11" ht="13.5" customHeight="1" x14ac:dyDescent="0.2">
      <c r="A43" s="16" t="s">
        <v>158</v>
      </c>
      <c r="B43" s="17">
        <v>64002</v>
      </c>
      <c r="C43" s="18">
        <v>2944140.6609445033</v>
      </c>
      <c r="D43" s="19">
        <v>45161.469999999994</v>
      </c>
      <c r="E43" s="19">
        <v>173728</v>
      </c>
      <c r="F43" s="20">
        <v>0</v>
      </c>
      <c r="G43" s="21">
        <f t="shared" si="3"/>
        <v>1275762</v>
      </c>
      <c r="H43" s="22">
        <v>174788</v>
      </c>
      <c r="I43" s="23">
        <v>0</v>
      </c>
      <c r="J43" s="24">
        <f t="shared" si="4"/>
        <v>1274702</v>
      </c>
      <c r="K43" s="22">
        <f t="shared" si="5"/>
        <v>2550464</v>
      </c>
    </row>
    <row r="44" spans="1:11" ht="13.5" customHeight="1" x14ac:dyDescent="0.2">
      <c r="A44" s="16" t="s">
        <v>57</v>
      </c>
      <c r="B44" s="17">
        <v>20001</v>
      </c>
      <c r="C44" s="18">
        <v>3071536.1319176471</v>
      </c>
      <c r="D44" s="19">
        <v>113631.48</v>
      </c>
      <c r="E44" s="19">
        <v>215142</v>
      </c>
      <c r="F44" s="20">
        <v>0</v>
      </c>
      <c r="G44" s="21">
        <f t="shared" si="3"/>
        <v>1263810</v>
      </c>
      <c r="H44" s="22">
        <v>238317</v>
      </c>
      <c r="I44" s="23">
        <v>0</v>
      </c>
      <c r="J44" s="24">
        <f t="shared" si="4"/>
        <v>1240635</v>
      </c>
      <c r="K44" s="22">
        <f t="shared" si="5"/>
        <v>2504445</v>
      </c>
    </row>
    <row r="45" spans="1:11" ht="13.5" customHeight="1" x14ac:dyDescent="0.2">
      <c r="A45" s="16" t="s">
        <v>64</v>
      </c>
      <c r="B45" s="17">
        <v>23001</v>
      </c>
      <c r="C45" s="18">
        <v>1085857.8302722499</v>
      </c>
      <c r="D45" s="19">
        <v>68706.38</v>
      </c>
      <c r="E45" s="19">
        <v>440399</v>
      </c>
      <c r="F45" s="20">
        <v>0</v>
      </c>
      <c r="G45" s="21">
        <f t="shared" si="3"/>
        <v>68177</v>
      </c>
      <c r="H45" s="22">
        <v>505787</v>
      </c>
      <c r="I45" s="23">
        <v>0</v>
      </c>
      <c r="J45" s="24">
        <f t="shared" si="4"/>
        <v>2789</v>
      </c>
      <c r="K45" s="22">
        <f t="shared" si="5"/>
        <v>70966</v>
      </c>
    </row>
    <row r="46" spans="1:11" ht="13.5" customHeight="1" x14ac:dyDescent="0.2">
      <c r="A46" s="16" t="s">
        <v>62</v>
      </c>
      <c r="B46" s="17">
        <v>22005</v>
      </c>
      <c r="C46" s="18">
        <v>1179312.8074678124</v>
      </c>
      <c r="D46" s="19">
        <v>79230.97</v>
      </c>
      <c r="E46" s="19">
        <v>529964</v>
      </c>
      <c r="F46" s="20">
        <v>0</v>
      </c>
      <c r="G46" s="21">
        <f t="shared" si="3"/>
        <v>20077</v>
      </c>
      <c r="H46" s="22">
        <v>531234</v>
      </c>
      <c r="I46" s="23">
        <v>0</v>
      </c>
      <c r="J46" s="24">
        <f t="shared" si="4"/>
        <v>18807</v>
      </c>
      <c r="K46" s="22">
        <f t="shared" si="5"/>
        <v>38884</v>
      </c>
    </row>
    <row r="47" spans="1:11" ht="13.5" customHeight="1" x14ac:dyDescent="0.2">
      <c r="A47" s="16" t="s">
        <v>50</v>
      </c>
      <c r="B47" s="17">
        <v>16002</v>
      </c>
      <c r="C47" s="18">
        <v>139826.44683259877</v>
      </c>
      <c r="D47" s="19">
        <v>6264.0300000000007</v>
      </c>
      <c r="E47" s="19">
        <v>173466</v>
      </c>
      <c r="F47" s="20">
        <v>0</v>
      </c>
      <c r="G47" s="21">
        <f t="shared" si="3"/>
        <v>0</v>
      </c>
      <c r="H47" s="22">
        <v>190558</v>
      </c>
      <c r="I47" s="23">
        <v>0</v>
      </c>
      <c r="J47" s="24">
        <f t="shared" si="4"/>
        <v>0</v>
      </c>
      <c r="K47" s="22">
        <f t="shared" si="5"/>
        <v>0</v>
      </c>
    </row>
    <row r="48" spans="1:11" ht="13.5" customHeight="1" x14ac:dyDescent="0.2">
      <c r="A48" s="16" t="s">
        <v>152</v>
      </c>
      <c r="B48" s="17">
        <v>61007</v>
      </c>
      <c r="C48" s="18">
        <v>4895972.7481652396</v>
      </c>
      <c r="D48" s="19">
        <v>285516.65000000002</v>
      </c>
      <c r="E48" s="19">
        <v>792857</v>
      </c>
      <c r="F48" s="20">
        <v>0</v>
      </c>
      <c r="G48" s="21">
        <f t="shared" si="3"/>
        <v>1512371</v>
      </c>
      <c r="H48" s="22">
        <v>855513</v>
      </c>
      <c r="I48" s="23">
        <v>0</v>
      </c>
      <c r="J48" s="24">
        <f t="shared" si="4"/>
        <v>1449715</v>
      </c>
      <c r="K48" s="22">
        <f t="shared" si="5"/>
        <v>2962086</v>
      </c>
    </row>
    <row r="49" spans="1:11" ht="13.5" customHeight="1" x14ac:dyDescent="0.2">
      <c r="A49" s="16" t="s">
        <v>23</v>
      </c>
      <c r="B49" s="17">
        <v>5003</v>
      </c>
      <c r="C49" s="18">
        <v>3046082.4405118152</v>
      </c>
      <c r="D49" s="19">
        <v>331725.49</v>
      </c>
      <c r="E49" s="19">
        <v>859419</v>
      </c>
      <c r="F49" s="20">
        <v>0</v>
      </c>
      <c r="G49" s="21">
        <f t="shared" si="3"/>
        <v>497759</v>
      </c>
      <c r="H49" s="22">
        <v>769951</v>
      </c>
      <c r="I49" s="23">
        <v>0</v>
      </c>
      <c r="J49" s="24">
        <f t="shared" si="4"/>
        <v>587227</v>
      </c>
      <c r="K49" s="22">
        <f t="shared" si="5"/>
        <v>1084986</v>
      </c>
    </row>
    <row r="50" spans="1:11" ht="13.5" customHeight="1" x14ac:dyDescent="0.2">
      <c r="A50" s="16" t="s">
        <v>75</v>
      </c>
      <c r="B50" s="17">
        <v>28002</v>
      </c>
      <c r="C50" s="18">
        <v>2268318.1143528605</v>
      </c>
      <c r="D50" s="19">
        <v>156997.22</v>
      </c>
      <c r="E50" s="19">
        <v>623727</v>
      </c>
      <c r="F50" s="20">
        <v>0</v>
      </c>
      <c r="G50" s="21">
        <f t="shared" si="3"/>
        <v>431933</v>
      </c>
      <c r="H50" s="22">
        <v>656222</v>
      </c>
      <c r="I50" s="23">
        <v>0</v>
      </c>
      <c r="J50" s="24">
        <f t="shared" si="4"/>
        <v>399438</v>
      </c>
      <c r="K50" s="22">
        <f t="shared" si="5"/>
        <v>831371</v>
      </c>
    </row>
    <row r="51" spans="1:11" ht="13.5" customHeight="1" x14ac:dyDescent="0.2">
      <c r="A51" s="16" t="s">
        <v>51</v>
      </c>
      <c r="B51" s="17">
        <v>17001</v>
      </c>
      <c r="C51" s="18">
        <v>2368512.0854804344</v>
      </c>
      <c r="D51" s="19">
        <v>56028.859999999993</v>
      </c>
      <c r="E51" s="19">
        <v>168812</v>
      </c>
      <c r="F51" s="20">
        <v>0</v>
      </c>
      <c r="G51" s="21">
        <f t="shared" si="3"/>
        <v>987430</v>
      </c>
      <c r="H51" s="22">
        <v>177972</v>
      </c>
      <c r="I51" s="23">
        <v>0</v>
      </c>
      <c r="J51" s="24">
        <f t="shared" si="4"/>
        <v>978270</v>
      </c>
      <c r="K51" s="22">
        <f t="shared" si="5"/>
        <v>1965700</v>
      </c>
    </row>
    <row r="52" spans="1:11" ht="13.5" customHeight="1" x14ac:dyDescent="0.2">
      <c r="A52" s="16" t="s">
        <v>106</v>
      </c>
      <c r="B52" s="17">
        <v>44001</v>
      </c>
      <c r="C52" s="18">
        <v>1407164.9423446124</v>
      </c>
      <c r="D52" s="19">
        <v>72324.87</v>
      </c>
      <c r="E52" s="19">
        <v>488824</v>
      </c>
      <c r="F52" s="20">
        <v>0</v>
      </c>
      <c r="G52" s="21">
        <f t="shared" si="3"/>
        <v>178596</v>
      </c>
      <c r="H52" s="22">
        <v>475209</v>
      </c>
      <c r="I52" s="23">
        <v>0</v>
      </c>
      <c r="J52" s="24">
        <f t="shared" si="4"/>
        <v>192211</v>
      </c>
      <c r="K52" s="22">
        <f t="shared" si="5"/>
        <v>370807</v>
      </c>
    </row>
    <row r="53" spans="1:11" ht="13.5" customHeight="1" x14ac:dyDescent="0.2">
      <c r="A53" s="16" t="s">
        <v>111</v>
      </c>
      <c r="B53" s="17">
        <v>46002</v>
      </c>
      <c r="C53" s="18">
        <v>1646587.6934456248</v>
      </c>
      <c r="D53" s="19">
        <v>56646.36</v>
      </c>
      <c r="E53" s="19">
        <v>141203</v>
      </c>
      <c r="F53" s="20">
        <v>0</v>
      </c>
      <c r="G53" s="21">
        <f t="shared" si="3"/>
        <v>653768</v>
      </c>
      <c r="H53" s="22">
        <v>139852</v>
      </c>
      <c r="I53" s="23">
        <v>0</v>
      </c>
      <c r="J53" s="24">
        <f t="shared" si="4"/>
        <v>655119</v>
      </c>
      <c r="K53" s="22">
        <f t="shared" si="5"/>
        <v>1308887</v>
      </c>
    </row>
    <row r="54" spans="1:11" ht="13.5" customHeight="1" x14ac:dyDescent="0.2">
      <c r="A54" s="16" t="s">
        <v>67</v>
      </c>
      <c r="B54" s="17">
        <v>24004</v>
      </c>
      <c r="C54" s="18">
        <v>3048437.437269757</v>
      </c>
      <c r="D54" s="19">
        <v>157211.46</v>
      </c>
      <c r="E54" s="19">
        <v>737296</v>
      </c>
      <c r="F54" s="20">
        <v>0</v>
      </c>
      <c r="G54" s="21">
        <f t="shared" si="3"/>
        <v>708317</v>
      </c>
      <c r="H54" s="22">
        <v>723078</v>
      </c>
      <c r="I54" s="23">
        <v>0</v>
      </c>
      <c r="J54" s="24">
        <f t="shared" si="4"/>
        <v>722535</v>
      </c>
      <c r="K54" s="22">
        <f t="shared" si="5"/>
        <v>1430852</v>
      </c>
    </row>
    <row r="55" spans="1:11" ht="13.5" customHeight="1" x14ac:dyDescent="0.2">
      <c r="A55" s="16" t="s">
        <v>121</v>
      </c>
      <c r="B55" s="17">
        <v>50003</v>
      </c>
      <c r="C55" s="18">
        <v>5177085.3195694908</v>
      </c>
      <c r="D55" s="19">
        <v>231466.95</v>
      </c>
      <c r="E55" s="19">
        <v>587007</v>
      </c>
      <c r="F55" s="20">
        <v>0</v>
      </c>
      <c r="G55" s="21">
        <f t="shared" si="3"/>
        <v>1885802</v>
      </c>
      <c r="H55" s="22">
        <v>629868</v>
      </c>
      <c r="I55" s="23">
        <v>0</v>
      </c>
      <c r="J55" s="24">
        <f t="shared" si="4"/>
        <v>1842941</v>
      </c>
      <c r="K55" s="22">
        <f t="shared" si="5"/>
        <v>3728743</v>
      </c>
    </row>
    <row r="56" spans="1:11" ht="13.5" customHeight="1" x14ac:dyDescent="0.2">
      <c r="A56" s="16" t="s">
        <v>42</v>
      </c>
      <c r="B56" s="17">
        <v>14001</v>
      </c>
      <c r="C56" s="18">
        <v>2604454.2294206261</v>
      </c>
      <c r="D56" s="19">
        <v>86393.84</v>
      </c>
      <c r="E56" s="19">
        <v>140201</v>
      </c>
      <c r="F56" s="20">
        <v>0</v>
      </c>
      <c r="G56" s="21">
        <f t="shared" si="3"/>
        <v>1118829</v>
      </c>
      <c r="H56" s="22">
        <v>163458</v>
      </c>
      <c r="I56" s="23">
        <v>0</v>
      </c>
      <c r="J56" s="24">
        <f t="shared" si="4"/>
        <v>1095572</v>
      </c>
      <c r="K56" s="22">
        <f t="shared" si="5"/>
        <v>2214401</v>
      </c>
    </row>
    <row r="57" spans="1:11" ht="13.5" customHeight="1" x14ac:dyDescent="0.2">
      <c r="A57" s="16" t="s">
        <v>27</v>
      </c>
      <c r="B57" s="17">
        <v>6002</v>
      </c>
      <c r="C57" s="18">
        <v>1577787.0292816537</v>
      </c>
      <c r="D57" s="19">
        <v>109460.76000000001</v>
      </c>
      <c r="E57" s="19">
        <v>329623</v>
      </c>
      <c r="F57" s="20">
        <v>0</v>
      </c>
      <c r="G57" s="21">
        <f t="shared" si="3"/>
        <v>404540</v>
      </c>
      <c r="H57" s="22">
        <v>333570</v>
      </c>
      <c r="I57" s="23">
        <v>0</v>
      </c>
      <c r="J57" s="24">
        <f t="shared" si="4"/>
        <v>400593</v>
      </c>
      <c r="K57" s="22">
        <f t="shared" si="5"/>
        <v>805133</v>
      </c>
    </row>
    <row r="58" spans="1:11" ht="13.5" customHeight="1" x14ac:dyDescent="0.2">
      <c r="A58" s="16" t="s">
        <v>82</v>
      </c>
      <c r="B58" s="17">
        <v>33001</v>
      </c>
      <c r="C58" s="18">
        <v>3379931.5430693692</v>
      </c>
      <c r="D58" s="19">
        <v>216865.84</v>
      </c>
      <c r="E58" s="19">
        <v>547843</v>
      </c>
      <c r="F58" s="20">
        <v>0</v>
      </c>
      <c r="G58" s="21">
        <f t="shared" si="3"/>
        <v>1033690</v>
      </c>
      <c r="H58" s="22">
        <v>577742</v>
      </c>
      <c r="I58" s="23">
        <v>0</v>
      </c>
      <c r="J58" s="24">
        <f t="shared" si="4"/>
        <v>1003791</v>
      </c>
      <c r="K58" s="22">
        <f t="shared" si="5"/>
        <v>2037481</v>
      </c>
    </row>
    <row r="59" spans="1:11" ht="13.5" customHeight="1" x14ac:dyDescent="0.2">
      <c r="A59" s="16" t="s">
        <v>117</v>
      </c>
      <c r="B59" s="17">
        <v>49004</v>
      </c>
      <c r="C59" s="18">
        <v>3505188.5096813319</v>
      </c>
      <c r="D59" s="19">
        <v>256715.71</v>
      </c>
      <c r="E59" s="19">
        <v>547283</v>
      </c>
      <c r="F59" s="20">
        <v>0</v>
      </c>
      <c r="G59" s="21">
        <f t="shared" si="3"/>
        <v>1076953</v>
      </c>
      <c r="H59" s="22">
        <v>604341</v>
      </c>
      <c r="I59" s="23">
        <v>0</v>
      </c>
      <c r="J59" s="24">
        <f t="shared" si="4"/>
        <v>1019895</v>
      </c>
      <c r="K59" s="22">
        <f t="shared" si="5"/>
        <v>2096848</v>
      </c>
    </row>
    <row r="60" spans="1:11" ht="13.5" customHeight="1" x14ac:dyDescent="0.2">
      <c r="A60" s="16" t="s">
        <v>156</v>
      </c>
      <c r="B60" s="17">
        <v>63001</v>
      </c>
      <c r="C60" s="18">
        <v>2210884.1919529573</v>
      </c>
      <c r="D60" s="19">
        <v>84516.599999999991</v>
      </c>
      <c r="E60" s="19">
        <v>153104</v>
      </c>
      <c r="F60" s="20">
        <v>0</v>
      </c>
      <c r="G60" s="21">
        <f t="shared" si="3"/>
        <v>910080</v>
      </c>
      <c r="H60" s="22">
        <v>162295</v>
      </c>
      <c r="I60" s="23">
        <v>0</v>
      </c>
      <c r="J60" s="24">
        <f t="shared" si="4"/>
        <v>900889</v>
      </c>
      <c r="K60" s="22">
        <f t="shared" si="5"/>
        <v>1810969</v>
      </c>
    </row>
    <row r="61" spans="1:11" ht="13.5" customHeight="1" x14ac:dyDescent="0.2">
      <c r="A61" s="16" t="s">
        <v>130</v>
      </c>
      <c r="B61" s="17">
        <v>53001</v>
      </c>
      <c r="C61" s="18">
        <v>1943718.5703844845</v>
      </c>
      <c r="D61" s="19">
        <v>186156.9</v>
      </c>
      <c r="E61" s="19">
        <v>339813</v>
      </c>
      <c r="F61" s="20">
        <v>0</v>
      </c>
      <c r="G61" s="21">
        <f t="shared" si="3"/>
        <v>538968</v>
      </c>
      <c r="H61" s="22">
        <v>381348</v>
      </c>
      <c r="I61" s="23">
        <v>0</v>
      </c>
      <c r="J61" s="24">
        <f t="shared" si="4"/>
        <v>497433</v>
      </c>
      <c r="K61" s="22">
        <f t="shared" si="5"/>
        <v>1036401</v>
      </c>
    </row>
    <row r="62" spans="1:11" ht="13.5" customHeight="1" x14ac:dyDescent="0.2">
      <c r="A62" s="16" t="s">
        <v>71</v>
      </c>
      <c r="B62" s="17">
        <v>26004</v>
      </c>
      <c r="C62" s="18">
        <v>3209412.5059020515</v>
      </c>
      <c r="D62" s="19">
        <v>186334.53999999998</v>
      </c>
      <c r="E62" s="19">
        <v>431846</v>
      </c>
      <c r="F62" s="20">
        <v>0</v>
      </c>
      <c r="G62" s="21">
        <f t="shared" si="3"/>
        <v>1079693</v>
      </c>
      <c r="H62" s="22">
        <v>434111</v>
      </c>
      <c r="I62" s="23">
        <v>0</v>
      </c>
      <c r="J62" s="24">
        <f t="shared" si="4"/>
        <v>1077428</v>
      </c>
      <c r="K62" s="22">
        <f t="shared" si="5"/>
        <v>2157121</v>
      </c>
    </row>
    <row r="63" spans="1:11" ht="13.5" customHeight="1" x14ac:dyDescent="0.2">
      <c r="A63" s="16" t="s">
        <v>29</v>
      </c>
      <c r="B63" s="17">
        <v>6006</v>
      </c>
      <c r="C63" s="18">
        <v>4283632.5749585461</v>
      </c>
      <c r="D63" s="19">
        <v>1066081.3999999999</v>
      </c>
      <c r="E63" s="19">
        <v>1470187</v>
      </c>
      <c r="F63" s="20">
        <v>0</v>
      </c>
      <c r="G63" s="21">
        <f t="shared" si="3"/>
        <v>138589</v>
      </c>
      <c r="H63" s="22">
        <v>1446214</v>
      </c>
      <c r="I63" s="23">
        <v>0</v>
      </c>
      <c r="J63" s="24">
        <f t="shared" si="4"/>
        <v>162562</v>
      </c>
      <c r="K63" s="22">
        <f t="shared" si="5"/>
        <v>301151</v>
      </c>
    </row>
    <row r="64" spans="1:11" ht="13.5" customHeight="1" x14ac:dyDescent="0.2">
      <c r="A64" s="16" t="s">
        <v>73</v>
      </c>
      <c r="B64" s="17">
        <v>27001</v>
      </c>
      <c r="C64" s="18">
        <v>2677128.0922845253</v>
      </c>
      <c r="D64" s="19">
        <v>249356.96000000002</v>
      </c>
      <c r="E64" s="19">
        <v>481944</v>
      </c>
      <c r="F64" s="20">
        <v>0</v>
      </c>
      <c r="G64" s="21">
        <f t="shared" si="3"/>
        <v>731942</v>
      </c>
      <c r="H64" s="22">
        <v>454730</v>
      </c>
      <c r="I64" s="23">
        <v>0</v>
      </c>
      <c r="J64" s="24">
        <f t="shared" si="4"/>
        <v>759156</v>
      </c>
      <c r="K64" s="22">
        <f t="shared" si="5"/>
        <v>1491098</v>
      </c>
    </row>
    <row r="65" spans="1:11" ht="13.5" customHeight="1" x14ac:dyDescent="0.2">
      <c r="A65" s="16" t="s">
        <v>76</v>
      </c>
      <c r="B65" s="17">
        <v>28003</v>
      </c>
      <c r="C65" s="18">
        <v>6028113.0433343397</v>
      </c>
      <c r="D65" s="19">
        <v>325725.32</v>
      </c>
      <c r="E65" s="19">
        <v>1071898</v>
      </c>
      <c r="F65" s="20">
        <v>0</v>
      </c>
      <c r="G65" s="21">
        <f t="shared" si="3"/>
        <v>1779296</v>
      </c>
      <c r="H65" s="22">
        <v>1153146</v>
      </c>
      <c r="I65" s="23">
        <v>0</v>
      </c>
      <c r="J65" s="24">
        <f t="shared" si="4"/>
        <v>1698048</v>
      </c>
      <c r="K65" s="22">
        <f t="shared" si="5"/>
        <v>3477344</v>
      </c>
    </row>
    <row r="66" spans="1:11" ht="13.5" customHeight="1" x14ac:dyDescent="0.2">
      <c r="A66" s="16" t="s">
        <v>78</v>
      </c>
      <c r="B66" s="17">
        <v>30001</v>
      </c>
      <c r="C66" s="18">
        <v>3058888.4684631592</v>
      </c>
      <c r="D66" s="19">
        <v>136444.95000000001</v>
      </c>
      <c r="E66" s="19">
        <v>423229</v>
      </c>
      <c r="F66" s="20">
        <v>0</v>
      </c>
      <c r="G66" s="21">
        <f t="shared" si="3"/>
        <v>1037993</v>
      </c>
      <c r="H66" s="22">
        <v>476831</v>
      </c>
      <c r="I66" s="23">
        <v>0</v>
      </c>
      <c r="J66" s="24">
        <f t="shared" si="4"/>
        <v>984391</v>
      </c>
      <c r="K66" s="22">
        <f t="shared" si="5"/>
        <v>2022384</v>
      </c>
    </row>
    <row r="67" spans="1:11" ht="13.5" customHeight="1" x14ac:dyDescent="0.2">
      <c r="A67" s="16" t="s">
        <v>80</v>
      </c>
      <c r="B67" s="17">
        <v>31001</v>
      </c>
      <c r="C67" s="18">
        <v>1944556.5044762054</v>
      </c>
      <c r="D67" s="19">
        <v>220968.69</v>
      </c>
      <c r="E67" s="19">
        <v>424497</v>
      </c>
      <c r="F67" s="20">
        <v>0</v>
      </c>
      <c r="G67" s="21">
        <f t="shared" si="3"/>
        <v>437297</v>
      </c>
      <c r="H67" s="22">
        <v>450502</v>
      </c>
      <c r="I67" s="23">
        <v>0</v>
      </c>
      <c r="J67" s="24">
        <f t="shared" si="4"/>
        <v>411292</v>
      </c>
      <c r="K67" s="22">
        <f t="shared" si="5"/>
        <v>848589</v>
      </c>
    </row>
    <row r="68" spans="1:11" ht="13.5" customHeight="1" x14ac:dyDescent="0.2">
      <c r="A68" s="16" t="s">
        <v>99</v>
      </c>
      <c r="B68" s="17">
        <v>41002</v>
      </c>
      <c r="C68" s="18">
        <v>43446702.670723923</v>
      </c>
      <c r="D68" s="19">
        <v>1060549.21</v>
      </c>
      <c r="E68" s="19">
        <v>8179633</v>
      </c>
      <c r="F68" s="20">
        <v>0</v>
      </c>
      <c r="G68" s="21">
        <f t="shared" si="3"/>
        <v>13013444</v>
      </c>
      <c r="H68" s="22">
        <v>9843664</v>
      </c>
      <c r="I68" s="23">
        <v>0</v>
      </c>
      <c r="J68" s="24">
        <f t="shared" si="4"/>
        <v>11349413</v>
      </c>
      <c r="K68" s="22">
        <f t="shared" si="5"/>
        <v>24362857</v>
      </c>
    </row>
    <row r="69" spans="1:11" ht="13.5" customHeight="1" x14ac:dyDescent="0.2">
      <c r="A69" s="16" t="s">
        <v>43</v>
      </c>
      <c r="B69" s="17">
        <v>14002</v>
      </c>
      <c r="C69" s="18">
        <v>1691090.0635387497</v>
      </c>
      <c r="D69" s="19">
        <v>59920.41</v>
      </c>
      <c r="E69" s="19">
        <v>123395</v>
      </c>
      <c r="F69" s="20">
        <v>0</v>
      </c>
      <c r="G69" s="21">
        <f t="shared" ref="G69:G100" si="6">IF(((0.5*C69)-(0.5*D69)-(0.5*F69)-E69)&lt;0,0,ROUND((0.5*C69)-(0.5*D69)-(0.5*F69)-E69,0))</f>
        <v>692190</v>
      </c>
      <c r="H69" s="22">
        <v>128954</v>
      </c>
      <c r="I69" s="23">
        <v>0</v>
      </c>
      <c r="J69" s="24">
        <f t="shared" ref="J69:J100" si="7">IF(((0.5*C69)-(0.5*D69)-(0.5*F69)-H69-I69)&lt;0,0,ROUND((0.5*C69)-(0.5*D69)-(0.5*F69)-H69-I69,0))</f>
        <v>686631</v>
      </c>
      <c r="K69" s="22">
        <f t="shared" ref="K69:K100" si="8">J69+G69</f>
        <v>1378821</v>
      </c>
    </row>
    <row r="70" spans="1:11" ht="13.5" customHeight="1" x14ac:dyDescent="0.2">
      <c r="A70" s="16" t="s">
        <v>34</v>
      </c>
      <c r="B70" s="17">
        <v>10001</v>
      </c>
      <c r="C70" s="18">
        <v>1228265.4145702498</v>
      </c>
      <c r="D70" s="19">
        <v>58400.65</v>
      </c>
      <c r="E70" s="19">
        <v>328384</v>
      </c>
      <c r="F70" s="20">
        <v>0</v>
      </c>
      <c r="G70" s="21">
        <f t="shared" si="6"/>
        <v>256548</v>
      </c>
      <c r="H70" s="22">
        <v>321649</v>
      </c>
      <c r="I70" s="23">
        <v>0</v>
      </c>
      <c r="J70" s="24">
        <f t="shared" si="7"/>
        <v>263283</v>
      </c>
      <c r="K70" s="22">
        <f t="shared" si="8"/>
        <v>519831</v>
      </c>
    </row>
    <row r="71" spans="1:11" ht="13.5" customHeight="1" x14ac:dyDescent="0.2">
      <c r="A71" s="16" t="s">
        <v>86</v>
      </c>
      <c r="B71" s="17">
        <v>34002</v>
      </c>
      <c r="C71" s="18">
        <v>2018430.2041256498</v>
      </c>
      <c r="D71" s="19">
        <v>197352.76</v>
      </c>
      <c r="E71" s="19">
        <v>686732</v>
      </c>
      <c r="F71" s="20">
        <v>0</v>
      </c>
      <c r="G71" s="21">
        <f t="shared" si="6"/>
        <v>223807</v>
      </c>
      <c r="H71" s="22">
        <v>684469</v>
      </c>
      <c r="I71" s="23">
        <v>0</v>
      </c>
      <c r="J71" s="24">
        <f t="shared" si="7"/>
        <v>226070</v>
      </c>
      <c r="K71" s="22">
        <f t="shared" si="8"/>
        <v>449877</v>
      </c>
    </row>
    <row r="72" spans="1:11" ht="13.5" customHeight="1" x14ac:dyDescent="0.2">
      <c r="A72" s="16" t="s">
        <v>124</v>
      </c>
      <c r="B72" s="17">
        <v>51002</v>
      </c>
      <c r="C72" s="18">
        <v>3765311.1279129386</v>
      </c>
      <c r="D72" s="19">
        <v>165166.63</v>
      </c>
      <c r="E72" s="19">
        <v>1834836</v>
      </c>
      <c r="F72" s="20">
        <v>0</v>
      </c>
      <c r="G72" s="21">
        <f t="shared" si="6"/>
        <v>0</v>
      </c>
      <c r="H72" s="22">
        <v>2201532</v>
      </c>
      <c r="I72" s="23">
        <v>0</v>
      </c>
      <c r="J72" s="24">
        <f t="shared" si="7"/>
        <v>0</v>
      </c>
      <c r="K72" s="22">
        <f t="shared" si="8"/>
        <v>0</v>
      </c>
    </row>
    <row r="73" spans="1:11" ht="13.5" customHeight="1" x14ac:dyDescent="0.2">
      <c r="A73" s="16" t="s">
        <v>140</v>
      </c>
      <c r="B73" s="17">
        <v>56006</v>
      </c>
      <c r="C73" s="18">
        <v>1991303.6385737208</v>
      </c>
      <c r="D73" s="19">
        <v>152393.92000000001</v>
      </c>
      <c r="E73" s="19">
        <v>646422</v>
      </c>
      <c r="F73" s="20">
        <v>0</v>
      </c>
      <c r="G73" s="21">
        <f t="shared" si="6"/>
        <v>273033</v>
      </c>
      <c r="H73" s="22">
        <v>645619</v>
      </c>
      <c r="I73" s="23">
        <v>0</v>
      </c>
      <c r="J73" s="24">
        <f t="shared" si="7"/>
        <v>273836</v>
      </c>
      <c r="K73" s="22">
        <f t="shared" si="8"/>
        <v>546869</v>
      </c>
    </row>
    <row r="74" spans="1:11" ht="13.5" customHeight="1" x14ac:dyDescent="0.2">
      <c r="A74" s="16" t="s">
        <v>65</v>
      </c>
      <c r="B74" s="17">
        <v>23002</v>
      </c>
      <c r="C74" s="18">
        <v>5200012.9406414693</v>
      </c>
      <c r="D74" s="19">
        <v>358892.70999999996</v>
      </c>
      <c r="E74" s="19">
        <v>1370362</v>
      </c>
      <c r="F74" s="20">
        <v>0</v>
      </c>
      <c r="G74" s="21">
        <f t="shared" si="6"/>
        <v>1050198</v>
      </c>
      <c r="H74" s="22">
        <v>1653822</v>
      </c>
      <c r="I74" s="23">
        <v>0</v>
      </c>
      <c r="J74" s="24">
        <f t="shared" si="7"/>
        <v>766738</v>
      </c>
      <c r="K74" s="22">
        <f t="shared" si="8"/>
        <v>1816936</v>
      </c>
    </row>
    <row r="75" spans="1:11" ht="13.5" customHeight="1" x14ac:dyDescent="0.2">
      <c r="A75" s="25" t="s">
        <v>131</v>
      </c>
      <c r="B75" s="26">
        <v>53002</v>
      </c>
      <c r="C75" s="27">
        <v>720976.359375</v>
      </c>
      <c r="D75" s="28">
        <v>154848.12</v>
      </c>
      <c r="E75" s="28">
        <v>484737</v>
      </c>
      <c r="F75" s="29">
        <v>0</v>
      </c>
      <c r="G75" s="30">
        <f t="shared" si="6"/>
        <v>0</v>
      </c>
      <c r="H75" s="31">
        <v>531989</v>
      </c>
      <c r="I75" s="32">
        <v>0</v>
      </c>
      <c r="J75" s="33">
        <f t="shared" si="7"/>
        <v>0</v>
      </c>
      <c r="K75" s="31">
        <f t="shared" si="8"/>
        <v>0</v>
      </c>
    </row>
    <row r="76" spans="1:11" ht="13.5" customHeight="1" x14ac:dyDescent="0.2">
      <c r="A76" s="16" t="s">
        <v>113</v>
      </c>
      <c r="B76" s="17">
        <v>48003</v>
      </c>
      <c r="C76" s="18">
        <v>2763561.2523804493</v>
      </c>
      <c r="D76" s="19">
        <v>498518.43000000005</v>
      </c>
      <c r="E76" s="19">
        <v>765901</v>
      </c>
      <c r="F76" s="20">
        <v>0</v>
      </c>
      <c r="G76" s="21">
        <f t="shared" si="6"/>
        <v>366620</v>
      </c>
      <c r="H76" s="22">
        <v>822771</v>
      </c>
      <c r="I76" s="23">
        <v>0</v>
      </c>
      <c r="J76" s="24">
        <f t="shared" si="7"/>
        <v>309750</v>
      </c>
      <c r="K76" s="22">
        <f t="shared" si="8"/>
        <v>676370</v>
      </c>
    </row>
    <row r="77" spans="1:11" ht="13.5" customHeight="1" x14ac:dyDescent="0.2">
      <c r="A77" s="16" t="s">
        <v>15</v>
      </c>
      <c r="B77" s="17">
        <v>2002</v>
      </c>
      <c r="C77" s="18">
        <v>22416306.588306401</v>
      </c>
      <c r="D77" s="19">
        <v>728317.22000000009</v>
      </c>
      <c r="E77" s="19">
        <v>2424114</v>
      </c>
      <c r="F77" s="20">
        <v>0</v>
      </c>
      <c r="G77" s="21">
        <f t="shared" si="6"/>
        <v>8419881</v>
      </c>
      <c r="H77" s="22">
        <v>2526652</v>
      </c>
      <c r="I77" s="23">
        <v>0</v>
      </c>
      <c r="J77" s="24">
        <f t="shared" si="7"/>
        <v>8317343</v>
      </c>
      <c r="K77" s="22">
        <f t="shared" si="8"/>
        <v>16737224</v>
      </c>
    </row>
    <row r="78" spans="1:11" ht="13.5" customHeight="1" x14ac:dyDescent="0.2">
      <c r="A78" s="16" t="s">
        <v>63</v>
      </c>
      <c r="B78" s="17">
        <v>22006</v>
      </c>
      <c r="C78" s="18">
        <v>3295991.3165843016</v>
      </c>
      <c r="D78" s="19">
        <v>422339.31</v>
      </c>
      <c r="E78" s="19">
        <v>1010401</v>
      </c>
      <c r="F78" s="20">
        <v>0</v>
      </c>
      <c r="G78" s="21">
        <f t="shared" si="6"/>
        <v>426425</v>
      </c>
      <c r="H78" s="22">
        <v>1006725</v>
      </c>
      <c r="I78" s="23">
        <v>0</v>
      </c>
      <c r="J78" s="24">
        <f t="shared" si="7"/>
        <v>430101</v>
      </c>
      <c r="K78" s="22">
        <f t="shared" si="8"/>
        <v>856526</v>
      </c>
    </row>
    <row r="79" spans="1:11" ht="13.5" customHeight="1" x14ac:dyDescent="0.2">
      <c r="A79" s="16" t="s">
        <v>41</v>
      </c>
      <c r="B79" s="17">
        <v>13003</v>
      </c>
      <c r="C79" s="18">
        <v>2345978.6465057991</v>
      </c>
      <c r="D79" s="19">
        <v>170925.03999999998</v>
      </c>
      <c r="E79" s="19">
        <v>490901</v>
      </c>
      <c r="F79" s="20">
        <v>0</v>
      </c>
      <c r="G79" s="21">
        <f t="shared" si="6"/>
        <v>596626</v>
      </c>
      <c r="H79" s="22">
        <v>500192</v>
      </c>
      <c r="I79" s="23">
        <v>0</v>
      </c>
      <c r="J79" s="24">
        <f t="shared" si="7"/>
        <v>587335</v>
      </c>
      <c r="K79" s="22">
        <f t="shared" si="8"/>
        <v>1183961</v>
      </c>
    </row>
    <row r="80" spans="1:11" ht="13.5" customHeight="1" x14ac:dyDescent="0.2">
      <c r="A80" s="16" t="s">
        <v>16</v>
      </c>
      <c r="B80" s="17">
        <v>2003</v>
      </c>
      <c r="C80" s="18">
        <v>1903052.513314872</v>
      </c>
      <c r="D80" s="19">
        <v>86700.98</v>
      </c>
      <c r="E80" s="19">
        <v>578232</v>
      </c>
      <c r="F80" s="20">
        <v>0</v>
      </c>
      <c r="G80" s="21">
        <f t="shared" si="6"/>
        <v>329944</v>
      </c>
      <c r="H80" s="22">
        <v>577346</v>
      </c>
      <c r="I80" s="23">
        <v>0</v>
      </c>
      <c r="J80" s="24">
        <f t="shared" si="7"/>
        <v>330830</v>
      </c>
      <c r="K80" s="22">
        <f t="shared" si="8"/>
        <v>660774</v>
      </c>
    </row>
    <row r="81" spans="1:11" ht="13.5" customHeight="1" x14ac:dyDescent="0.2">
      <c r="A81" s="16" t="s">
        <v>89</v>
      </c>
      <c r="B81" s="17">
        <v>37003</v>
      </c>
      <c r="C81" s="18">
        <v>1637687.219427</v>
      </c>
      <c r="D81" s="19">
        <v>158115.38999999998</v>
      </c>
      <c r="E81" s="19">
        <v>299118</v>
      </c>
      <c r="F81" s="20">
        <v>0</v>
      </c>
      <c r="G81" s="21">
        <f t="shared" si="6"/>
        <v>440668</v>
      </c>
      <c r="H81" s="22">
        <v>291795</v>
      </c>
      <c r="I81" s="23">
        <v>0</v>
      </c>
      <c r="J81" s="24">
        <f t="shared" si="7"/>
        <v>447991</v>
      </c>
      <c r="K81" s="22">
        <f t="shared" si="8"/>
        <v>888659</v>
      </c>
    </row>
    <row r="82" spans="1:11" ht="13.5" customHeight="1" x14ac:dyDescent="0.2">
      <c r="A82" s="16" t="s">
        <v>87</v>
      </c>
      <c r="B82" s="17">
        <v>35002</v>
      </c>
      <c r="C82" s="18">
        <v>2466671.2617140138</v>
      </c>
      <c r="D82" s="19">
        <v>238168.65000000002</v>
      </c>
      <c r="E82" s="19">
        <v>352247</v>
      </c>
      <c r="F82" s="20">
        <v>0</v>
      </c>
      <c r="G82" s="21">
        <f t="shared" si="6"/>
        <v>762004</v>
      </c>
      <c r="H82" s="22">
        <v>324406</v>
      </c>
      <c r="I82" s="23">
        <v>0</v>
      </c>
      <c r="J82" s="24">
        <f t="shared" si="7"/>
        <v>789845</v>
      </c>
      <c r="K82" s="22">
        <f t="shared" si="8"/>
        <v>1551849</v>
      </c>
    </row>
    <row r="83" spans="1:11" ht="13.5" customHeight="1" x14ac:dyDescent="0.2">
      <c r="A83" s="16" t="s">
        <v>31</v>
      </c>
      <c r="B83" s="17">
        <v>7002</v>
      </c>
      <c r="C83" s="18">
        <v>2871309.6399809876</v>
      </c>
      <c r="D83" s="19">
        <v>211170.97000000003</v>
      </c>
      <c r="E83" s="19">
        <v>486678</v>
      </c>
      <c r="F83" s="20">
        <v>0</v>
      </c>
      <c r="G83" s="21">
        <f t="shared" si="6"/>
        <v>843391</v>
      </c>
      <c r="H83" s="22">
        <v>475890</v>
      </c>
      <c r="I83" s="23">
        <v>0</v>
      </c>
      <c r="J83" s="24">
        <f t="shared" si="7"/>
        <v>854179</v>
      </c>
      <c r="K83" s="22">
        <f t="shared" si="8"/>
        <v>1697570</v>
      </c>
    </row>
    <row r="84" spans="1:11" ht="13.5" customHeight="1" x14ac:dyDescent="0.2">
      <c r="A84" s="16" t="s">
        <v>92</v>
      </c>
      <c r="B84" s="17">
        <v>38003</v>
      </c>
      <c r="C84" s="18">
        <v>1562033.1902686874</v>
      </c>
      <c r="D84" s="19">
        <v>66874.12</v>
      </c>
      <c r="E84" s="19">
        <v>384853</v>
      </c>
      <c r="F84" s="20">
        <v>0</v>
      </c>
      <c r="G84" s="21">
        <f t="shared" si="6"/>
        <v>362727</v>
      </c>
      <c r="H84" s="22">
        <v>400469</v>
      </c>
      <c r="I84" s="23">
        <v>0</v>
      </c>
      <c r="J84" s="24">
        <f t="shared" si="7"/>
        <v>347111</v>
      </c>
      <c r="K84" s="22">
        <f t="shared" si="8"/>
        <v>709838</v>
      </c>
    </row>
    <row r="85" spans="1:11" ht="13.5" customHeight="1" x14ac:dyDescent="0.2">
      <c r="A85" s="16" t="s">
        <v>109</v>
      </c>
      <c r="B85" s="17">
        <v>45005</v>
      </c>
      <c r="C85" s="18">
        <v>2024378.5829438765</v>
      </c>
      <c r="D85" s="19">
        <v>121493.45000000001</v>
      </c>
      <c r="E85" s="19">
        <v>472163</v>
      </c>
      <c r="F85" s="20">
        <v>0</v>
      </c>
      <c r="G85" s="21">
        <f t="shared" si="6"/>
        <v>479280</v>
      </c>
      <c r="H85" s="22">
        <v>492605</v>
      </c>
      <c r="I85" s="23">
        <v>0</v>
      </c>
      <c r="J85" s="24">
        <f t="shared" si="7"/>
        <v>458838</v>
      </c>
      <c r="K85" s="22">
        <f t="shared" si="8"/>
        <v>938118</v>
      </c>
    </row>
    <row r="86" spans="1:11" ht="13.5" customHeight="1" x14ac:dyDescent="0.2">
      <c r="A86" s="16" t="s">
        <v>96</v>
      </c>
      <c r="B86" s="17">
        <v>40001</v>
      </c>
      <c r="C86" s="18">
        <v>4690977.0305682682</v>
      </c>
      <c r="D86" s="19">
        <v>308489.23</v>
      </c>
      <c r="E86" s="19">
        <v>3715883</v>
      </c>
      <c r="F86" s="20">
        <v>0</v>
      </c>
      <c r="G86" s="21">
        <f t="shared" si="6"/>
        <v>0</v>
      </c>
      <c r="H86" s="22">
        <v>4158660</v>
      </c>
      <c r="I86" s="23">
        <v>0</v>
      </c>
      <c r="J86" s="24">
        <f t="shared" si="7"/>
        <v>0</v>
      </c>
      <c r="K86" s="22">
        <f t="shared" si="8"/>
        <v>0</v>
      </c>
    </row>
    <row r="87" spans="1:11" ht="13.5" customHeight="1" x14ac:dyDescent="0.2">
      <c r="A87" s="16" t="s">
        <v>129</v>
      </c>
      <c r="B87" s="17">
        <v>52004</v>
      </c>
      <c r="C87" s="18">
        <v>2404459.5686506298</v>
      </c>
      <c r="D87" s="19">
        <v>200464.56999999998</v>
      </c>
      <c r="E87" s="19">
        <v>461113</v>
      </c>
      <c r="F87" s="20">
        <v>0</v>
      </c>
      <c r="G87" s="21">
        <f t="shared" si="6"/>
        <v>640884</v>
      </c>
      <c r="H87" s="22">
        <v>504497</v>
      </c>
      <c r="I87" s="23">
        <v>0</v>
      </c>
      <c r="J87" s="24">
        <f t="shared" si="7"/>
        <v>597500</v>
      </c>
      <c r="K87" s="22">
        <f t="shared" si="8"/>
        <v>1238384</v>
      </c>
    </row>
    <row r="88" spans="1:11" ht="13.5" customHeight="1" x14ac:dyDescent="0.2">
      <c r="A88" s="16" t="s">
        <v>100</v>
      </c>
      <c r="B88" s="17">
        <v>41004</v>
      </c>
      <c r="C88" s="18">
        <v>8220406.5998099009</v>
      </c>
      <c r="D88" s="19">
        <v>466034.08999999997</v>
      </c>
      <c r="E88" s="19">
        <v>1500913</v>
      </c>
      <c r="F88" s="20">
        <v>0</v>
      </c>
      <c r="G88" s="21">
        <f t="shared" si="6"/>
        <v>2376273</v>
      </c>
      <c r="H88" s="22">
        <v>1669720</v>
      </c>
      <c r="I88" s="23">
        <v>0</v>
      </c>
      <c r="J88" s="24">
        <f t="shared" si="7"/>
        <v>2207466</v>
      </c>
      <c r="K88" s="22">
        <f t="shared" si="8"/>
        <v>4583739</v>
      </c>
    </row>
    <row r="89" spans="1:11" ht="13.5" customHeight="1" x14ac:dyDescent="0.2">
      <c r="A89" s="16" t="s">
        <v>107</v>
      </c>
      <c r="B89" s="17">
        <v>44002</v>
      </c>
      <c r="C89" s="18">
        <v>1766744.0926970625</v>
      </c>
      <c r="D89" s="19">
        <v>236572.43</v>
      </c>
      <c r="E89" s="19">
        <v>357023</v>
      </c>
      <c r="F89" s="20">
        <v>0</v>
      </c>
      <c r="G89" s="21">
        <f t="shared" si="6"/>
        <v>408063</v>
      </c>
      <c r="H89" s="22">
        <v>347658</v>
      </c>
      <c r="I89" s="23">
        <v>0</v>
      </c>
      <c r="J89" s="24">
        <f t="shared" si="7"/>
        <v>417428</v>
      </c>
      <c r="K89" s="22">
        <f t="shared" si="8"/>
        <v>825491</v>
      </c>
    </row>
    <row r="90" spans="1:11" ht="13.5" customHeight="1" x14ac:dyDescent="0.2">
      <c r="A90" s="16" t="s">
        <v>102</v>
      </c>
      <c r="B90" s="17">
        <v>42001</v>
      </c>
      <c r="C90" s="18">
        <v>2816817.4478380466</v>
      </c>
      <c r="D90" s="19">
        <v>318199.12</v>
      </c>
      <c r="E90" s="19">
        <v>591477</v>
      </c>
      <c r="F90" s="20">
        <v>0</v>
      </c>
      <c r="G90" s="21">
        <f t="shared" si="6"/>
        <v>657832</v>
      </c>
      <c r="H90" s="22">
        <v>605325</v>
      </c>
      <c r="I90" s="23">
        <v>0</v>
      </c>
      <c r="J90" s="24">
        <f t="shared" si="7"/>
        <v>643984</v>
      </c>
      <c r="K90" s="22">
        <f t="shared" si="8"/>
        <v>1301816</v>
      </c>
    </row>
    <row r="91" spans="1:11" ht="13.5" customHeight="1" x14ac:dyDescent="0.2">
      <c r="A91" s="16" t="s">
        <v>94</v>
      </c>
      <c r="B91" s="17">
        <v>39002</v>
      </c>
      <c r="C91" s="18">
        <v>8578063.247774329</v>
      </c>
      <c r="D91" s="19">
        <v>309214.99</v>
      </c>
      <c r="E91" s="19">
        <v>2034282</v>
      </c>
      <c r="F91" s="20">
        <v>0</v>
      </c>
      <c r="G91" s="21">
        <f t="shared" si="6"/>
        <v>2100142</v>
      </c>
      <c r="H91" s="22">
        <v>2315582</v>
      </c>
      <c r="I91" s="23">
        <v>0</v>
      </c>
      <c r="J91" s="24">
        <f t="shared" si="7"/>
        <v>1818842</v>
      </c>
      <c r="K91" s="22">
        <f t="shared" si="8"/>
        <v>3918984</v>
      </c>
    </row>
    <row r="92" spans="1:11" ht="13.5" customHeight="1" x14ac:dyDescent="0.2">
      <c r="A92" s="16" t="s">
        <v>147</v>
      </c>
      <c r="B92" s="17">
        <v>60003</v>
      </c>
      <c r="C92" s="18">
        <v>1812298.6398497815</v>
      </c>
      <c r="D92" s="19">
        <v>358933.05000000005</v>
      </c>
      <c r="E92" s="19">
        <v>373034</v>
      </c>
      <c r="F92" s="20">
        <v>0</v>
      </c>
      <c r="G92" s="21">
        <f t="shared" si="6"/>
        <v>353649</v>
      </c>
      <c r="H92" s="22">
        <v>448415</v>
      </c>
      <c r="I92" s="23">
        <v>0</v>
      </c>
      <c r="J92" s="24">
        <f t="shared" si="7"/>
        <v>278268</v>
      </c>
      <c r="K92" s="22">
        <f t="shared" si="8"/>
        <v>631917</v>
      </c>
    </row>
    <row r="93" spans="1:11" ht="13.5" customHeight="1" x14ac:dyDescent="0.2">
      <c r="A93" s="16" t="s">
        <v>105</v>
      </c>
      <c r="B93" s="17">
        <v>43007</v>
      </c>
      <c r="C93" s="18">
        <v>3404278.3701171409</v>
      </c>
      <c r="D93" s="19">
        <v>200131.38</v>
      </c>
      <c r="E93" s="19">
        <v>480956</v>
      </c>
      <c r="F93" s="20">
        <v>0</v>
      </c>
      <c r="G93" s="21">
        <f t="shared" si="6"/>
        <v>1121117</v>
      </c>
      <c r="H93" s="22">
        <v>516711</v>
      </c>
      <c r="I93" s="23">
        <v>0</v>
      </c>
      <c r="J93" s="24">
        <f t="shared" si="7"/>
        <v>1085362</v>
      </c>
      <c r="K93" s="22">
        <f t="shared" si="8"/>
        <v>2206479</v>
      </c>
    </row>
    <row r="94" spans="1:11" ht="13.5" customHeight="1" x14ac:dyDescent="0.2">
      <c r="A94" s="16" t="s">
        <v>46</v>
      </c>
      <c r="B94" s="17">
        <v>15001</v>
      </c>
      <c r="C94" s="18">
        <v>1085857.8302722499</v>
      </c>
      <c r="D94" s="19">
        <v>30509.84</v>
      </c>
      <c r="E94" s="19">
        <v>145426</v>
      </c>
      <c r="F94" s="20">
        <v>0</v>
      </c>
      <c r="G94" s="21">
        <f t="shared" si="6"/>
        <v>382248</v>
      </c>
      <c r="H94" s="22">
        <v>187302</v>
      </c>
      <c r="I94" s="23">
        <v>0</v>
      </c>
      <c r="J94" s="24">
        <f t="shared" si="7"/>
        <v>340372</v>
      </c>
      <c r="K94" s="22">
        <f t="shared" si="8"/>
        <v>722620</v>
      </c>
    </row>
    <row r="95" spans="1:11" ht="13.5" customHeight="1" x14ac:dyDescent="0.2">
      <c r="A95" s="16" t="s">
        <v>47</v>
      </c>
      <c r="B95" s="17">
        <v>15002</v>
      </c>
      <c r="C95" s="18">
        <v>3219998.9614826478</v>
      </c>
      <c r="D95" s="19">
        <v>96119.51999999999</v>
      </c>
      <c r="E95" s="19">
        <v>193838</v>
      </c>
      <c r="F95" s="20">
        <v>0</v>
      </c>
      <c r="G95" s="21">
        <f t="shared" si="6"/>
        <v>1368102</v>
      </c>
      <c r="H95" s="22">
        <v>229561</v>
      </c>
      <c r="I95" s="23">
        <v>0</v>
      </c>
      <c r="J95" s="24">
        <f t="shared" si="7"/>
        <v>1332379</v>
      </c>
      <c r="K95" s="22">
        <f t="shared" si="8"/>
        <v>2700481</v>
      </c>
    </row>
    <row r="96" spans="1:11" ht="13.5" customHeight="1" x14ac:dyDescent="0.2">
      <c r="A96" s="16" t="s">
        <v>110</v>
      </c>
      <c r="B96" s="17">
        <v>46001</v>
      </c>
      <c r="C96" s="18">
        <v>21577383.561456509</v>
      </c>
      <c r="D96" s="19">
        <v>785797.38000000012</v>
      </c>
      <c r="E96" s="19">
        <v>4530464</v>
      </c>
      <c r="F96" s="20">
        <v>0</v>
      </c>
      <c r="G96" s="21">
        <f t="shared" si="6"/>
        <v>5865329</v>
      </c>
      <c r="H96" s="22">
        <v>5015858</v>
      </c>
      <c r="I96" s="23">
        <v>0</v>
      </c>
      <c r="J96" s="24">
        <f t="shared" si="7"/>
        <v>5379935</v>
      </c>
      <c r="K96" s="22">
        <f t="shared" si="8"/>
        <v>11245264</v>
      </c>
    </row>
    <row r="97" spans="1:11" ht="13.5" customHeight="1" x14ac:dyDescent="0.2">
      <c r="A97" s="16" t="s">
        <v>83</v>
      </c>
      <c r="B97" s="17">
        <v>33002</v>
      </c>
      <c r="C97" s="18">
        <v>2227544.4363996666</v>
      </c>
      <c r="D97" s="19">
        <v>455785.04000000004</v>
      </c>
      <c r="E97" s="19">
        <v>341452</v>
      </c>
      <c r="F97" s="20">
        <v>0</v>
      </c>
      <c r="G97" s="21">
        <f t="shared" si="6"/>
        <v>544428</v>
      </c>
      <c r="H97" s="22">
        <v>349682</v>
      </c>
      <c r="I97" s="23">
        <v>0</v>
      </c>
      <c r="J97" s="24">
        <f t="shared" si="7"/>
        <v>536198</v>
      </c>
      <c r="K97" s="22">
        <f t="shared" si="8"/>
        <v>1080626</v>
      </c>
    </row>
    <row r="98" spans="1:11" ht="13.5" customHeight="1" x14ac:dyDescent="0.2">
      <c r="A98" s="16" t="s">
        <v>69</v>
      </c>
      <c r="B98" s="17">
        <v>25004</v>
      </c>
      <c r="C98" s="18">
        <v>7288562.571955937</v>
      </c>
      <c r="D98" s="19">
        <v>354111.04</v>
      </c>
      <c r="E98" s="19">
        <v>1588458</v>
      </c>
      <c r="F98" s="20">
        <v>0</v>
      </c>
      <c r="G98" s="21">
        <f t="shared" si="6"/>
        <v>1878768</v>
      </c>
      <c r="H98" s="22">
        <v>1660854</v>
      </c>
      <c r="I98" s="23">
        <v>0</v>
      </c>
      <c r="J98" s="24">
        <f t="shared" si="7"/>
        <v>1806372</v>
      </c>
      <c r="K98" s="22">
        <f t="shared" si="8"/>
        <v>3685140</v>
      </c>
    </row>
    <row r="99" spans="1:11" ht="13.5" customHeight="1" x14ac:dyDescent="0.2">
      <c r="A99" s="16" t="s">
        <v>77</v>
      </c>
      <c r="B99" s="17">
        <v>29004</v>
      </c>
      <c r="C99" s="18">
        <v>3619379.1899142493</v>
      </c>
      <c r="D99" s="19">
        <v>345031.04000000004</v>
      </c>
      <c r="E99" s="19">
        <v>1160185</v>
      </c>
      <c r="F99" s="20">
        <v>0</v>
      </c>
      <c r="G99" s="21">
        <f t="shared" si="6"/>
        <v>476989</v>
      </c>
      <c r="H99" s="22">
        <v>1145475</v>
      </c>
      <c r="I99" s="23">
        <v>0</v>
      </c>
      <c r="J99" s="24">
        <f t="shared" si="7"/>
        <v>491699</v>
      </c>
      <c r="K99" s="22">
        <f t="shared" si="8"/>
        <v>968688</v>
      </c>
    </row>
    <row r="100" spans="1:11" ht="13.5" customHeight="1" x14ac:dyDescent="0.2">
      <c r="A100" s="16" t="s">
        <v>52</v>
      </c>
      <c r="B100" s="17">
        <v>17002</v>
      </c>
      <c r="C100" s="18">
        <v>19666629.799138095</v>
      </c>
      <c r="D100" s="19">
        <v>778177.77</v>
      </c>
      <c r="E100" s="19">
        <v>3589654</v>
      </c>
      <c r="F100" s="20">
        <v>0</v>
      </c>
      <c r="G100" s="21">
        <f t="shared" si="6"/>
        <v>5854572</v>
      </c>
      <c r="H100" s="22">
        <v>3968648</v>
      </c>
      <c r="I100" s="23">
        <v>0</v>
      </c>
      <c r="J100" s="24">
        <f t="shared" si="7"/>
        <v>5475578</v>
      </c>
      <c r="K100" s="22">
        <f t="shared" si="8"/>
        <v>11330150</v>
      </c>
    </row>
    <row r="101" spans="1:11" ht="13.5" customHeight="1" x14ac:dyDescent="0.2">
      <c r="A101" s="16" t="s">
        <v>155</v>
      </c>
      <c r="B101" s="17">
        <v>62006</v>
      </c>
      <c r="C101" s="18">
        <v>4238419.6237756368</v>
      </c>
      <c r="D101" s="19">
        <v>378145.05</v>
      </c>
      <c r="E101" s="19">
        <v>609161</v>
      </c>
      <c r="F101" s="20">
        <v>0</v>
      </c>
      <c r="G101" s="21">
        <f t="shared" ref="G101:G132" si="9">IF(((0.5*C101)-(0.5*D101)-(0.5*F101)-E101)&lt;0,0,ROUND((0.5*C101)-(0.5*D101)-(0.5*F101)-E101,0))</f>
        <v>1320976</v>
      </c>
      <c r="H101" s="22">
        <v>628076</v>
      </c>
      <c r="I101" s="23">
        <v>0</v>
      </c>
      <c r="J101" s="24">
        <f t="shared" ref="J101:J132" si="10">IF(((0.5*C101)-(0.5*D101)-(0.5*F101)-H101-I101)&lt;0,0,ROUND((0.5*C101)-(0.5*D101)-(0.5*F101)-H101-I101,0))</f>
        <v>1302061</v>
      </c>
      <c r="K101" s="22">
        <f t="shared" ref="K101:K132" si="11">J101+G101</f>
        <v>2623037</v>
      </c>
    </row>
    <row r="102" spans="1:11" ht="13.5" customHeight="1" x14ac:dyDescent="0.2">
      <c r="A102" s="16" t="s">
        <v>104</v>
      </c>
      <c r="B102" s="17">
        <v>43002</v>
      </c>
      <c r="C102" s="18">
        <v>2213555.9553269185</v>
      </c>
      <c r="D102" s="19">
        <v>98503.999999999985</v>
      </c>
      <c r="E102" s="19">
        <v>248152</v>
      </c>
      <c r="F102" s="20">
        <v>0</v>
      </c>
      <c r="G102" s="21">
        <f t="shared" si="9"/>
        <v>809374</v>
      </c>
      <c r="H102" s="22">
        <v>269661</v>
      </c>
      <c r="I102" s="23">
        <v>0</v>
      </c>
      <c r="J102" s="24">
        <f t="shared" si="10"/>
        <v>787865</v>
      </c>
      <c r="K102" s="22">
        <f t="shared" si="11"/>
        <v>1597239</v>
      </c>
    </row>
    <row r="103" spans="1:11" ht="13.5" customHeight="1" x14ac:dyDescent="0.2">
      <c r="A103" s="16" t="s">
        <v>53</v>
      </c>
      <c r="B103" s="17">
        <v>17003</v>
      </c>
      <c r="C103" s="18">
        <v>2169322.074557662</v>
      </c>
      <c r="D103" s="19">
        <v>79351.210000000006</v>
      </c>
      <c r="E103" s="19">
        <v>236994</v>
      </c>
      <c r="F103" s="20">
        <v>0</v>
      </c>
      <c r="G103" s="21">
        <f t="shared" si="9"/>
        <v>807991</v>
      </c>
      <c r="H103" s="22">
        <v>246880</v>
      </c>
      <c r="I103" s="23">
        <v>0</v>
      </c>
      <c r="J103" s="24">
        <f t="shared" si="10"/>
        <v>798105</v>
      </c>
      <c r="K103" s="22">
        <f t="shared" si="11"/>
        <v>1606096</v>
      </c>
    </row>
    <row r="104" spans="1:11" ht="13.5" customHeight="1" x14ac:dyDescent="0.2">
      <c r="A104" s="16" t="s">
        <v>125</v>
      </c>
      <c r="B104" s="17">
        <v>51003</v>
      </c>
      <c r="C104" s="18">
        <v>2330924.6175419353</v>
      </c>
      <c r="D104" s="19">
        <v>73773.62</v>
      </c>
      <c r="E104" s="19">
        <v>206941</v>
      </c>
      <c r="F104" s="20">
        <v>0</v>
      </c>
      <c r="G104" s="21">
        <f t="shared" si="9"/>
        <v>921634</v>
      </c>
      <c r="H104" s="22">
        <v>228043</v>
      </c>
      <c r="I104" s="23">
        <v>0</v>
      </c>
      <c r="J104" s="24">
        <f t="shared" si="10"/>
        <v>900532</v>
      </c>
      <c r="K104" s="22">
        <f t="shared" si="11"/>
        <v>1822166</v>
      </c>
    </row>
    <row r="105" spans="1:11" ht="13.5" customHeight="1" x14ac:dyDescent="0.2">
      <c r="A105" s="16" t="s">
        <v>33</v>
      </c>
      <c r="B105" s="17">
        <v>9002</v>
      </c>
      <c r="C105" s="18">
        <v>1968096.6414946029</v>
      </c>
      <c r="D105" s="19">
        <v>173567.93</v>
      </c>
      <c r="E105" s="19">
        <v>420605</v>
      </c>
      <c r="F105" s="20">
        <v>0</v>
      </c>
      <c r="G105" s="21">
        <f t="shared" si="9"/>
        <v>476659</v>
      </c>
      <c r="H105" s="22">
        <v>458213</v>
      </c>
      <c r="I105" s="23">
        <v>0</v>
      </c>
      <c r="J105" s="24">
        <f t="shared" si="10"/>
        <v>439051</v>
      </c>
      <c r="K105" s="22">
        <f t="shared" si="11"/>
        <v>915710</v>
      </c>
    </row>
    <row r="106" spans="1:11" ht="13.5" customHeight="1" x14ac:dyDescent="0.2">
      <c r="A106" s="16" t="s">
        <v>141</v>
      </c>
      <c r="B106" s="17">
        <v>56007</v>
      </c>
      <c r="C106" s="18">
        <v>2855328.7476507528</v>
      </c>
      <c r="D106" s="19">
        <v>138933.19</v>
      </c>
      <c r="E106" s="19">
        <v>705897</v>
      </c>
      <c r="F106" s="20">
        <v>0</v>
      </c>
      <c r="G106" s="21">
        <f t="shared" si="9"/>
        <v>652301</v>
      </c>
      <c r="H106" s="22">
        <v>701321</v>
      </c>
      <c r="I106" s="23">
        <v>0</v>
      </c>
      <c r="J106" s="24">
        <f t="shared" si="10"/>
        <v>656877</v>
      </c>
      <c r="K106" s="22">
        <f t="shared" si="11"/>
        <v>1309178</v>
      </c>
    </row>
    <row r="107" spans="1:11" ht="13.5" customHeight="1" x14ac:dyDescent="0.2">
      <c r="A107" s="16" t="s">
        <v>66</v>
      </c>
      <c r="B107" s="17">
        <v>23003</v>
      </c>
      <c r="C107" s="18">
        <v>943450.24597425014</v>
      </c>
      <c r="D107" s="19">
        <v>26034.92</v>
      </c>
      <c r="E107" s="19">
        <v>80256</v>
      </c>
      <c r="F107" s="20">
        <v>0</v>
      </c>
      <c r="G107" s="21">
        <f t="shared" si="9"/>
        <v>378452</v>
      </c>
      <c r="H107" s="22">
        <v>96107</v>
      </c>
      <c r="I107" s="23">
        <v>0</v>
      </c>
      <c r="J107" s="24">
        <f t="shared" si="10"/>
        <v>362601</v>
      </c>
      <c r="K107" s="22">
        <f t="shared" si="11"/>
        <v>741053</v>
      </c>
    </row>
    <row r="108" spans="1:11" ht="13.5" customHeight="1" x14ac:dyDescent="0.2">
      <c r="A108" s="16" t="s">
        <v>159</v>
      </c>
      <c r="B108" s="17">
        <v>65001</v>
      </c>
      <c r="C108" s="18">
        <v>12706672.727949793</v>
      </c>
      <c r="D108" s="19">
        <v>407004.51</v>
      </c>
      <c r="E108" s="19">
        <v>64462</v>
      </c>
      <c r="F108" s="20">
        <v>0</v>
      </c>
      <c r="G108" s="21">
        <f t="shared" si="9"/>
        <v>6085372</v>
      </c>
      <c r="H108" s="22">
        <v>82797</v>
      </c>
      <c r="I108" s="23">
        <v>0</v>
      </c>
      <c r="J108" s="24">
        <f t="shared" si="10"/>
        <v>6067037</v>
      </c>
      <c r="K108" s="22">
        <f t="shared" si="11"/>
        <v>12152409</v>
      </c>
    </row>
    <row r="109" spans="1:11" ht="13.5" customHeight="1" x14ac:dyDescent="0.2">
      <c r="A109" s="16" t="s">
        <v>95</v>
      </c>
      <c r="B109" s="17">
        <v>39006</v>
      </c>
      <c r="C109" s="18">
        <v>2659744.4555657418</v>
      </c>
      <c r="D109" s="19">
        <v>116706.53</v>
      </c>
      <c r="E109" s="19">
        <v>444449</v>
      </c>
      <c r="F109" s="20">
        <v>0</v>
      </c>
      <c r="G109" s="21">
        <f t="shared" si="9"/>
        <v>827070</v>
      </c>
      <c r="H109" s="22">
        <v>468772</v>
      </c>
      <c r="I109" s="23">
        <v>0</v>
      </c>
      <c r="J109" s="24">
        <f t="shared" si="10"/>
        <v>802747</v>
      </c>
      <c r="K109" s="22">
        <f t="shared" si="11"/>
        <v>1629817</v>
      </c>
    </row>
    <row r="110" spans="1:11" ht="13.5" customHeight="1" x14ac:dyDescent="0.2">
      <c r="A110" s="16" t="s">
        <v>148</v>
      </c>
      <c r="B110" s="17">
        <v>60004</v>
      </c>
      <c r="C110" s="18">
        <v>3573051.2465297943</v>
      </c>
      <c r="D110" s="19">
        <v>144525.05000000002</v>
      </c>
      <c r="E110" s="19">
        <v>536066</v>
      </c>
      <c r="F110" s="20">
        <v>0</v>
      </c>
      <c r="G110" s="21">
        <f t="shared" si="9"/>
        <v>1178197</v>
      </c>
      <c r="H110" s="22">
        <v>579681</v>
      </c>
      <c r="I110" s="23">
        <v>0</v>
      </c>
      <c r="J110" s="24">
        <f t="shared" si="10"/>
        <v>1134582</v>
      </c>
      <c r="K110" s="22">
        <f t="shared" si="11"/>
        <v>2312779</v>
      </c>
    </row>
    <row r="111" spans="1:11" ht="13.5" customHeight="1" x14ac:dyDescent="0.2">
      <c r="A111" s="16" t="s">
        <v>84</v>
      </c>
      <c r="B111" s="17">
        <v>33003</v>
      </c>
      <c r="C111" s="18">
        <v>4052737.049232787</v>
      </c>
      <c r="D111" s="19">
        <v>218140.12000000002</v>
      </c>
      <c r="E111" s="19">
        <v>574617</v>
      </c>
      <c r="F111" s="20">
        <v>0</v>
      </c>
      <c r="G111" s="21">
        <f t="shared" si="9"/>
        <v>1342681</v>
      </c>
      <c r="H111" s="22">
        <v>611057</v>
      </c>
      <c r="I111" s="23">
        <v>0</v>
      </c>
      <c r="J111" s="24">
        <f t="shared" si="10"/>
        <v>1306241</v>
      </c>
      <c r="K111" s="22">
        <f t="shared" si="11"/>
        <v>2648922</v>
      </c>
    </row>
    <row r="112" spans="1:11" ht="13.5" customHeight="1" x14ac:dyDescent="0.2">
      <c r="A112" s="16" t="s">
        <v>81</v>
      </c>
      <c r="B112" s="17">
        <v>32002</v>
      </c>
      <c r="C112" s="18">
        <v>19262035.79989785</v>
      </c>
      <c r="D112" s="19">
        <v>1185828.1099999999</v>
      </c>
      <c r="E112" s="19">
        <v>3087664</v>
      </c>
      <c r="F112" s="20">
        <v>0</v>
      </c>
      <c r="G112" s="21">
        <f t="shared" si="9"/>
        <v>5950440</v>
      </c>
      <c r="H112" s="22">
        <v>3559741</v>
      </c>
      <c r="I112" s="23">
        <v>0</v>
      </c>
      <c r="J112" s="24">
        <f t="shared" si="10"/>
        <v>5478363</v>
      </c>
      <c r="K112" s="22">
        <f t="shared" si="11"/>
        <v>11428803</v>
      </c>
    </row>
    <row r="113" spans="1:11" ht="13.5" customHeight="1" x14ac:dyDescent="0.2">
      <c r="A113" s="16" t="s">
        <v>13</v>
      </c>
      <c r="B113" s="17">
        <v>1001</v>
      </c>
      <c r="C113" s="18">
        <v>2500025.2965436787</v>
      </c>
      <c r="D113" s="19">
        <v>149267.49</v>
      </c>
      <c r="E113" s="19">
        <v>330703</v>
      </c>
      <c r="F113" s="20">
        <v>0</v>
      </c>
      <c r="G113" s="21">
        <f t="shared" si="9"/>
        <v>844676</v>
      </c>
      <c r="H113" s="22">
        <v>341160</v>
      </c>
      <c r="I113" s="23">
        <v>0</v>
      </c>
      <c r="J113" s="24">
        <f t="shared" si="10"/>
        <v>834219</v>
      </c>
      <c r="K113" s="22">
        <f t="shared" si="11"/>
        <v>1678895</v>
      </c>
    </row>
    <row r="114" spans="1:11" ht="13.5" customHeight="1" x14ac:dyDescent="0.2">
      <c r="A114" s="16" t="s">
        <v>37</v>
      </c>
      <c r="B114" s="17">
        <v>11005</v>
      </c>
      <c r="C114" s="18">
        <v>3852374.5360279661</v>
      </c>
      <c r="D114" s="19">
        <v>328658.61</v>
      </c>
      <c r="E114" s="19">
        <v>882080</v>
      </c>
      <c r="F114" s="20">
        <v>0</v>
      </c>
      <c r="G114" s="21">
        <f t="shared" si="9"/>
        <v>879778</v>
      </c>
      <c r="H114" s="22">
        <v>945135</v>
      </c>
      <c r="I114" s="23">
        <v>0</v>
      </c>
      <c r="J114" s="24">
        <f t="shared" si="10"/>
        <v>816723</v>
      </c>
      <c r="K114" s="22">
        <f t="shared" si="11"/>
        <v>1696501</v>
      </c>
    </row>
    <row r="115" spans="1:11" ht="13.5" customHeight="1" x14ac:dyDescent="0.2">
      <c r="A115" s="16" t="s">
        <v>126</v>
      </c>
      <c r="B115" s="17">
        <v>51004</v>
      </c>
      <c r="C115" s="18">
        <v>88710170.017080218</v>
      </c>
      <c r="D115" s="19">
        <v>2641745.0300000003</v>
      </c>
      <c r="E115" s="19">
        <v>22916177</v>
      </c>
      <c r="F115" s="20">
        <v>0</v>
      </c>
      <c r="G115" s="21">
        <f t="shared" si="9"/>
        <v>20118035</v>
      </c>
      <c r="H115" s="22">
        <v>25284754</v>
      </c>
      <c r="I115" s="23">
        <v>0</v>
      </c>
      <c r="J115" s="24">
        <f t="shared" si="10"/>
        <v>17749458</v>
      </c>
      <c r="K115" s="22">
        <f t="shared" si="11"/>
        <v>37867493</v>
      </c>
    </row>
    <row r="116" spans="1:11" ht="13.5" customHeight="1" x14ac:dyDescent="0.2">
      <c r="A116" s="16" t="s">
        <v>139</v>
      </c>
      <c r="B116" s="17">
        <v>56004</v>
      </c>
      <c r="C116" s="18">
        <v>3807053.5257322043</v>
      </c>
      <c r="D116" s="19">
        <v>153579.29</v>
      </c>
      <c r="E116" s="19">
        <v>793219</v>
      </c>
      <c r="F116" s="20">
        <v>0</v>
      </c>
      <c r="G116" s="21">
        <f t="shared" si="9"/>
        <v>1033518</v>
      </c>
      <c r="H116" s="22">
        <v>821701</v>
      </c>
      <c r="I116" s="23">
        <v>0</v>
      </c>
      <c r="J116" s="24">
        <f t="shared" si="10"/>
        <v>1005036</v>
      </c>
      <c r="K116" s="22">
        <f t="shared" si="11"/>
        <v>2038554</v>
      </c>
    </row>
    <row r="117" spans="1:11" ht="13.5" customHeight="1" x14ac:dyDescent="0.2">
      <c r="A117" s="16" t="s">
        <v>133</v>
      </c>
      <c r="B117" s="17">
        <v>54004</v>
      </c>
      <c r="C117" s="18">
        <v>2031582.3988458533</v>
      </c>
      <c r="D117" s="19">
        <v>105032.53</v>
      </c>
      <c r="E117" s="19">
        <v>235945</v>
      </c>
      <c r="F117" s="20">
        <v>0</v>
      </c>
      <c r="G117" s="21">
        <f t="shared" si="9"/>
        <v>727330</v>
      </c>
      <c r="H117" s="22">
        <v>247901</v>
      </c>
      <c r="I117" s="23">
        <v>0</v>
      </c>
      <c r="J117" s="24">
        <f t="shared" si="10"/>
        <v>715374</v>
      </c>
      <c r="K117" s="22">
        <f t="shared" si="11"/>
        <v>1442704</v>
      </c>
    </row>
    <row r="118" spans="1:11" ht="13.5" customHeight="1" x14ac:dyDescent="0.2">
      <c r="A118" s="16" t="s">
        <v>137</v>
      </c>
      <c r="B118" s="17">
        <v>55005</v>
      </c>
      <c r="C118" s="18">
        <v>1817921.818304156</v>
      </c>
      <c r="D118" s="19">
        <v>77480.88</v>
      </c>
      <c r="E118" s="19">
        <v>380775</v>
      </c>
      <c r="F118" s="20">
        <v>0</v>
      </c>
      <c r="G118" s="21">
        <f t="shared" si="9"/>
        <v>489445</v>
      </c>
      <c r="H118" s="22">
        <v>405515</v>
      </c>
      <c r="I118" s="23">
        <v>0</v>
      </c>
      <c r="J118" s="24">
        <f t="shared" si="10"/>
        <v>464705</v>
      </c>
      <c r="K118" s="22">
        <f t="shared" si="11"/>
        <v>954150</v>
      </c>
    </row>
    <row r="119" spans="1:11" ht="13.5" customHeight="1" x14ac:dyDescent="0.2">
      <c r="A119" s="16" t="s">
        <v>21</v>
      </c>
      <c r="B119" s="17">
        <v>4003</v>
      </c>
      <c r="C119" s="18">
        <v>2192124.097458424</v>
      </c>
      <c r="D119" s="19">
        <v>119392.81</v>
      </c>
      <c r="E119" s="19">
        <v>393391</v>
      </c>
      <c r="F119" s="20">
        <v>0</v>
      </c>
      <c r="G119" s="21">
        <f t="shared" si="9"/>
        <v>642975</v>
      </c>
      <c r="H119" s="22">
        <v>411939</v>
      </c>
      <c r="I119" s="23">
        <v>0</v>
      </c>
      <c r="J119" s="24">
        <f t="shared" si="10"/>
        <v>624427</v>
      </c>
      <c r="K119" s="22">
        <f t="shared" si="11"/>
        <v>1267402</v>
      </c>
    </row>
    <row r="120" spans="1:11" ht="13.5" customHeight="1" x14ac:dyDescent="0.2">
      <c r="A120" s="16" t="s">
        <v>154</v>
      </c>
      <c r="B120" s="17">
        <v>62005</v>
      </c>
      <c r="C120" s="18">
        <v>1567373.4746798624</v>
      </c>
      <c r="D120" s="19">
        <v>157346.21000000002</v>
      </c>
      <c r="E120" s="19">
        <v>598560</v>
      </c>
      <c r="F120" s="20">
        <v>0</v>
      </c>
      <c r="G120" s="21">
        <f t="shared" si="9"/>
        <v>106454</v>
      </c>
      <c r="H120" s="22">
        <v>596092</v>
      </c>
      <c r="I120" s="23">
        <v>0</v>
      </c>
      <c r="J120" s="24">
        <f t="shared" si="10"/>
        <v>108922</v>
      </c>
      <c r="K120" s="22">
        <f t="shared" si="11"/>
        <v>215376</v>
      </c>
    </row>
    <row r="121" spans="1:11" ht="13.5" customHeight="1" x14ac:dyDescent="0.2">
      <c r="A121" s="16" t="s">
        <v>118</v>
      </c>
      <c r="B121" s="17">
        <v>49005</v>
      </c>
      <c r="C121" s="18">
        <v>177501255.85959834</v>
      </c>
      <c r="D121" s="19">
        <v>7264530.96</v>
      </c>
      <c r="E121" s="19">
        <v>35666444</v>
      </c>
      <c r="F121" s="20">
        <v>0</v>
      </c>
      <c r="G121" s="21">
        <f t="shared" si="9"/>
        <v>49451918</v>
      </c>
      <c r="H121" s="22">
        <v>38496228</v>
      </c>
      <c r="I121" s="23">
        <v>0</v>
      </c>
      <c r="J121" s="24">
        <f t="shared" si="10"/>
        <v>46622134</v>
      </c>
      <c r="K121" s="22">
        <f t="shared" si="11"/>
        <v>96074052</v>
      </c>
    </row>
    <row r="122" spans="1:11" ht="13.5" customHeight="1" x14ac:dyDescent="0.2">
      <c r="A122" s="16" t="s">
        <v>24</v>
      </c>
      <c r="B122" s="17">
        <v>5005</v>
      </c>
      <c r="C122" s="18">
        <v>5174379.5754678305</v>
      </c>
      <c r="D122" s="19">
        <v>221592.22999999998</v>
      </c>
      <c r="E122" s="19">
        <v>669306</v>
      </c>
      <c r="F122" s="20">
        <v>0</v>
      </c>
      <c r="G122" s="21">
        <f t="shared" si="9"/>
        <v>1807088</v>
      </c>
      <c r="H122" s="22">
        <v>737146</v>
      </c>
      <c r="I122" s="23">
        <v>0</v>
      </c>
      <c r="J122" s="24">
        <f t="shared" si="10"/>
        <v>1739248</v>
      </c>
      <c r="K122" s="22">
        <f t="shared" si="11"/>
        <v>3546336</v>
      </c>
    </row>
    <row r="123" spans="1:11" ht="13.5" customHeight="1" x14ac:dyDescent="0.2">
      <c r="A123" s="16" t="s">
        <v>132</v>
      </c>
      <c r="B123" s="17">
        <v>54002</v>
      </c>
      <c r="C123" s="18">
        <v>6788213.5245249141</v>
      </c>
      <c r="D123" s="19">
        <v>840102.23</v>
      </c>
      <c r="E123" s="19">
        <v>1027863</v>
      </c>
      <c r="F123" s="20">
        <v>0</v>
      </c>
      <c r="G123" s="21">
        <f t="shared" si="9"/>
        <v>1946193</v>
      </c>
      <c r="H123" s="22">
        <v>1156755</v>
      </c>
      <c r="I123" s="23">
        <v>0</v>
      </c>
      <c r="J123" s="24">
        <f t="shared" si="10"/>
        <v>1817301</v>
      </c>
      <c r="K123" s="22">
        <f t="shared" si="11"/>
        <v>3763494</v>
      </c>
    </row>
    <row r="124" spans="1:11" ht="13.5" customHeight="1" x14ac:dyDescent="0.2">
      <c r="A124" s="16" t="s">
        <v>48</v>
      </c>
      <c r="B124" s="17">
        <v>15003</v>
      </c>
      <c r="C124" s="18">
        <v>1628786.7454083748</v>
      </c>
      <c r="D124" s="19">
        <v>28138.320000000003</v>
      </c>
      <c r="E124" s="19">
        <v>12032</v>
      </c>
      <c r="F124" s="20">
        <v>0</v>
      </c>
      <c r="G124" s="21">
        <f t="shared" si="9"/>
        <v>788292</v>
      </c>
      <c r="H124" s="22">
        <v>32025</v>
      </c>
      <c r="I124" s="23">
        <v>0</v>
      </c>
      <c r="J124" s="24">
        <f t="shared" si="10"/>
        <v>768299</v>
      </c>
      <c r="K124" s="22">
        <f t="shared" si="11"/>
        <v>1556591</v>
      </c>
    </row>
    <row r="125" spans="1:11" ht="13.5" customHeight="1" x14ac:dyDescent="0.2">
      <c r="A125" s="16" t="s">
        <v>72</v>
      </c>
      <c r="B125" s="17">
        <v>26005</v>
      </c>
      <c r="C125" s="18">
        <v>738739.34354587493</v>
      </c>
      <c r="D125" s="19">
        <v>64378.720000000001</v>
      </c>
      <c r="E125" s="19">
        <v>170982</v>
      </c>
      <c r="F125" s="20">
        <v>0</v>
      </c>
      <c r="G125" s="21">
        <f t="shared" si="9"/>
        <v>166198</v>
      </c>
      <c r="H125" s="22">
        <v>177079</v>
      </c>
      <c r="I125" s="23">
        <v>0</v>
      </c>
      <c r="J125" s="24">
        <f t="shared" si="10"/>
        <v>160101</v>
      </c>
      <c r="K125" s="22">
        <f t="shared" si="11"/>
        <v>326299</v>
      </c>
    </row>
    <row r="126" spans="1:11" ht="13.5" customHeight="1" x14ac:dyDescent="0.2">
      <c r="A126" s="16" t="s">
        <v>97</v>
      </c>
      <c r="B126" s="17">
        <v>40002</v>
      </c>
      <c r="C126" s="18">
        <v>17135477.395825442</v>
      </c>
      <c r="D126" s="19">
        <v>725883.62000000011</v>
      </c>
      <c r="E126" s="19">
        <v>4363356</v>
      </c>
      <c r="F126" s="20">
        <v>0</v>
      </c>
      <c r="G126" s="21">
        <f t="shared" si="9"/>
        <v>3841441</v>
      </c>
      <c r="H126" s="22">
        <v>4696739</v>
      </c>
      <c r="I126" s="23">
        <v>0</v>
      </c>
      <c r="J126" s="24">
        <f t="shared" si="10"/>
        <v>3508058</v>
      </c>
      <c r="K126" s="22">
        <f t="shared" si="11"/>
        <v>7349499</v>
      </c>
    </row>
    <row r="127" spans="1:11" ht="13.5" customHeight="1" x14ac:dyDescent="0.2">
      <c r="A127" s="16" t="s">
        <v>142</v>
      </c>
      <c r="B127" s="17">
        <v>57001</v>
      </c>
      <c r="C127" s="18">
        <v>3294869.0678077084</v>
      </c>
      <c r="D127" s="19">
        <v>202165.69</v>
      </c>
      <c r="E127" s="19">
        <v>888431</v>
      </c>
      <c r="F127" s="20">
        <v>0</v>
      </c>
      <c r="G127" s="21">
        <f t="shared" si="9"/>
        <v>657921</v>
      </c>
      <c r="H127" s="22">
        <v>952047</v>
      </c>
      <c r="I127" s="23">
        <v>0</v>
      </c>
      <c r="J127" s="24">
        <f t="shared" si="10"/>
        <v>594305</v>
      </c>
      <c r="K127" s="22">
        <f t="shared" si="11"/>
        <v>1252226</v>
      </c>
    </row>
    <row r="128" spans="1:11" ht="13.5" customHeight="1" x14ac:dyDescent="0.2">
      <c r="A128" s="16" t="s">
        <v>134</v>
      </c>
      <c r="B128" s="17">
        <v>54006</v>
      </c>
      <c r="C128" s="18">
        <v>1530881.5312035</v>
      </c>
      <c r="D128" s="19">
        <v>93792.459999999992</v>
      </c>
      <c r="E128" s="19">
        <v>163813</v>
      </c>
      <c r="F128" s="20">
        <v>0</v>
      </c>
      <c r="G128" s="21">
        <f t="shared" si="9"/>
        <v>554732</v>
      </c>
      <c r="H128" s="22">
        <v>179020</v>
      </c>
      <c r="I128" s="23">
        <v>0</v>
      </c>
      <c r="J128" s="24">
        <f t="shared" si="10"/>
        <v>539525</v>
      </c>
      <c r="K128" s="22">
        <f t="shared" si="11"/>
        <v>1094257</v>
      </c>
    </row>
    <row r="129" spans="1:11" ht="14.25" customHeight="1" x14ac:dyDescent="0.2">
      <c r="A129" s="16" t="s">
        <v>101</v>
      </c>
      <c r="B129" s="17">
        <v>41005</v>
      </c>
      <c r="C129" s="18">
        <v>17356778.781824533</v>
      </c>
      <c r="D129" s="19">
        <v>367190.92</v>
      </c>
      <c r="E129" s="19">
        <v>2042543</v>
      </c>
      <c r="F129" s="20">
        <v>0</v>
      </c>
      <c r="G129" s="21">
        <f t="shared" si="9"/>
        <v>6452251</v>
      </c>
      <c r="H129" s="22">
        <v>2574529</v>
      </c>
      <c r="I129" s="23">
        <v>0</v>
      </c>
      <c r="J129" s="24">
        <f t="shared" si="10"/>
        <v>5920265</v>
      </c>
      <c r="K129" s="22">
        <f t="shared" si="11"/>
        <v>12372516</v>
      </c>
    </row>
    <row r="130" spans="1:11" ht="13.5" customHeight="1" x14ac:dyDescent="0.2">
      <c r="A130" s="16" t="s">
        <v>58</v>
      </c>
      <c r="B130" s="17">
        <v>20003</v>
      </c>
      <c r="C130" s="18">
        <v>2974539.4232962686</v>
      </c>
      <c r="D130" s="19">
        <v>55126.18</v>
      </c>
      <c r="E130" s="19">
        <v>195178</v>
      </c>
      <c r="F130" s="20">
        <v>0</v>
      </c>
      <c r="G130" s="21">
        <f t="shared" si="9"/>
        <v>1264529</v>
      </c>
      <c r="H130" s="22">
        <v>211334</v>
      </c>
      <c r="I130" s="23">
        <v>0</v>
      </c>
      <c r="J130" s="24">
        <f t="shared" si="10"/>
        <v>1248373</v>
      </c>
      <c r="K130" s="22">
        <f t="shared" si="11"/>
        <v>2512902</v>
      </c>
    </row>
    <row r="131" spans="1:11" ht="13.5" customHeight="1" x14ac:dyDescent="0.2">
      <c r="A131" s="16" t="s">
        <v>160</v>
      </c>
      <c r="B131" s="17">
        <v>66001</v>
      </c>
      <c r="C131" s="18">
        <v>14693301.599830385</v>
      </c>
      <c r="D131" s="19">
        <v>398908.14</v>
      </c>
      <c r="E131" s="19">
        <v>196407</v>
      </c>
      <c r="F131" s="20">
        <v>0</v>
      </c>
      <c r="G131" s="21">
        <f t="shared" si="9"/>
        <v>6950790</v>
      </c>
      <c r="H131" s="22">
        <v>189833</v>
      </c>
      <c r="I131" s="23">
        <v>0</v>
      </c>
      <c r="J131" s="24">
        <f t="shared" si="10"/>
        <v>6957364</v>
      </c>
      <c r="K131" s="22">
        <f t="shared" si="11"/>
        <v>13908154</v>
      </c>
    </row>
    <row r="132" spans="1:11" ht="13.5" customHeight="1" x14ac:dyDescent="0.2">
      <c r="A132" s="16" t="s">
        <v>85</v>
      </c>
      <c r="B132" s="17">
        <v>33005</v>
      </c>
      <c r="C132" s="18">
        <v>1328395.7472797811</v>
      </c>
      <c r="D132" s="19">
        <v>244070.88</v>
      </c>
      <c r="E132" s="19">
        <v>356076</v>
      </c>
      <c r="F132" s="20">
        <v>0</v>
      </c>
      <c r="G132" s="21">
        <f t="shared" si="9"/>
        <v>186086</v>
      </c>
      <c r="H132" s="22">
        <v>363518</v>
      </c>
      <c r="I132" s="23">
        <v>0</v>
      </c>
      <c r="J132" s="24">
        <f t="shared" si="10"/>
        <v>178644</v>
      </c>
      <c r="K132" s="22">
        <f t="shared" si="11"/>
        <v>364730</v>
      </c>
    </row>
    <row r="133" spans="1:11" ht="13.5" customHeight="1" x14ac:dyDescent="0.2">
      <c r="A133" s="16" t="s">
        <v>119</v>
      </c>
      <c r="B133" s="17">
        <v>49006</v>
      </c>
      <c r="C133" s="18">
        <v>6723275.6660850262</v>
      </c>
      <c r="D133" s="19">
        <v>583719.01</v>
      </c>
      <c r="E133" s="19">
        <v>1680215</v>
      </c>
      <c r="F133" s="20">
        <v>0</v>
      </c>
      <c r="G133" s="21">
        <f t="shared" ref="G133:G152" si="12">IF(((0.5*C133)-(0.5*D133)-(0.5*F133)-E133)&lt;0,0,ROUND((0.5*C133)-(0.5*D133)-(0.5*F133)-E133,0))</f>
        <v>1389563</v>
      </c>
      <c r="H133" s="22">
        <v>2028380</v>
      </c>
      <c r="I133" s="23">
        <v>0</v>
      </c>
      <c r="J133" s="24">
        <f t="shared" ref="J133:J152" si="13">IF(((0.5*C133)-(0.5*D133)-(0.5*F133)-H133-I133)&lt;0,0,ROUND((0.5*C133)-(0.5*D133)-(0.5*F133)-H133-I133,0))</f>
        <v>1041398</v>
      </c>
      <c r="K133" s="22">
        <f t="shared" ref="K133:K152" si="14">J133+G133</f>
        <v>2430961</v>
      </c>
    </row>
    <row r="134" spans="1:11" ht="13.5" customHeight="1" x14ac:dyDescent="0.2">
      <c r="A134" s="16" t="s">
        <v>40</v>
      </c>
      <c r="B134" s="17">
        <v>13001</v>
      </c>
      <c r="C134" s="18">
        <v>9930508.0758524351</v>
      </c>
      <c r="D134" s="19">
        <v>418077.11</v>
      </c>
      <c r="E134" s="19">
        <v>1589702</v>
      </c>
      <c r="F134" s="20">
        <v>0</v>
      </c>
      <c r="G134" s="21">
        <f t="shared" si="12"/>
        <v>3166513</v>
      </c>
      <c r="H134" s="22">
        <v>1731919</v>
      </c>
      <c r="I134" s="23">
        <v>0</v>
      </c>
      <c r="J134" s="24">
        <f t="shared" si="13"/>
        <v>3024296</v>
      </c>
      <c r="K134" s="22">
        <f t="shared" si="14"/>
        <v>6190809</v>
      </c>
    </row>
    <row r="135" spans="1:11" ht="13.5" customHeight="1" x14ac:dyDescent="0.2">
      <c r="A135" s="16" t="s">
        <v>149</v>
      </c>
      <c r="B135" s="17">
        <v>60006</v>
      </c>
      <c r="C135" s="18">
        <v>3104070.1105711032</v>
      </c>
      <c r="D135" s="19">
        <v>233004.24000000002</v>
      </c>
      <c r="E135" s="19">
        <v>575002</v>
      </c>
      <c r="F135" s="20">
        <v>0</v>
      </c>
      <c r="G135" s="21">
        <f t="shared" si="12"/>
        <v>860531</v>
      </c>
      <c r="H135" s="22">
        <v>589831</v>
      </c>
      <c r="I135" s="23">
        <v>0</v>
      </c>
      <c r="J135" s="24">
        <f t="shared" si="13"/>
        <v>845702</v>
      </c>
      <c r="K135" s="22">
        <f t="shared" si="14"/>
        <v>1706233</v>
      </c>
    </row>
    <row r="136" spans="1:11" ht="13.5" customHeight="1" x14ac:dyDescent="0.2">
      <c r="A136" s="16" t="s">
        <v>36</v>
      </c>
      <c r="B136" s="17">
        <v>11004</v>
      </c>
      <c r="C136" s="18">
        <v>5603738.4421263002</v>
      </c>
      <c r="D136" s="19">
        <v>222917.71</v>
      </c>
      <c r="E136" s="19">
        <v>451077</v>
      </c>
      <c r="F136" s="20">
        <v>0</v>
      </c>
      <c r="G136" s="21">
        <f t="shared" si="12"/>
        <v>2239333</v>
      </c>
      <c r="H136" s="22">
        <v>463485</v>
      </c>
      <c r="I136" s="23">
        <v>0</v>
      </c>
      <c r="J136" s="24">
        <f t="shared" si="13"/>
        <v>2226925</v>
      </c>
      <c r="K136" s="22">
        <f t="shared" si="14"/>
        <v>4466258</v>
      </c>
    </row>
    <row r="137" spans="1:11" ht="13.5" customHeight="1" x14ac:dyDescent="0.2">
      <c r="A137" s="16" t="s">
        <v>127</v>
      </c>
      <c r="B137" s="17">
        <v>51005</v>
      </c>
      <c r="C137" s="18">
        <v>2374024.8208528073</v>
      </c>
      <c r="D137" s="19">
        <v>148797.64000000001</v>
      </c>
      <c r="E137" s="19">
        <v>396208</v>
      </c>
      <c r="F137" s="20">
        <v>0</v>
      </c>
      <c r="G137" s="21">
        <f t="shared" si="12"/>
        <v>716406</v>
      </c>
      <c r="H137" s="22">
        <v>410373</v>
      </c>
      <c r="I137" s="23">
        <v>0</v>
      </c>
      <c r="J137" s="24">
        <f t="shared" si="13"/>
        <v>702241</v>
      </c>
      <c r="K137" s="22">
        <f t="shared" si="14"/>
        <v>1418647</v>
      </c>
    </row>
    <row r="138" spans="1:11" ht="13.5" customHeight="1" x14ac:dyDescent="0.2">
      <c r="A138" s="16" t="s">
        <v>28</v>
      </c>
      <c r="B138" s="17">
        <v>6005</v>
      </c>
      <c r="C138" s="18">
        <v>2599437.5054395441</v>
      </c>
      <c r="D138" s="19">
        <v>91083.739999999991</v>
      </c>
      <c r="E138" s="19">
        <v>277963</v>
      </c>
      <c r="F138" s="20">
        <v>0</v>
      </c>
      <c r="G138" s="21">
        <f t="shared" si="12"/>
        <v>976214</v>
      </c>
      <c r="H138" s="22">
        <v>289468</v>
      </c>
      <c r="I138" s="23">
        <v>0</v>
      </c>
      <c r="J138" s="24">
        <f t="shared" si="13"/>
        <v>964709</v>
      </c>
      <c r="K138" s="22">
        <f t="shared" si="14"/>
        <v>1940923</v>
      </c>
    </row>
    <row r="139" spans="1:11" ht="13.5" customHeight="1" x14ac:dyDescent="0.2">
      <c r="A139" s="16" t="s">
        <v>44</v>
      </c>
      <c r="B139" s="17">
        <v>14004</v>
      </c>
      <c r="C139" s="18">
        <v>26059662.277236059</v>
      </c>
      <c r="D139" s="19">
        <v>1288772.4400000002</v>
      </c>
      <c r="E139" s="19">
        <v>5669293</v>
      </c>
      <c r="F139" s="20">
        <v>0</v>
      </c>
      <c r="G139" s="21">
        <f t="shared" si="12"/>
        <v>6716152</v>
      </c>
      <c r="H139" s="22">
        <v>6111361</v>
      </c>
      <c r="I139" s="23">
        <v>0</v>
      </c>
      <c r="J139" s="24">
        <f t="shared" si="13"/>
        <v>6274084</v>
      </c>
      <c r="K139" s="22">
        <f t="shared" si="14"/>
        <v>12990236</v>
      </c>
    </row>
    <row r="140" spans="1:11" ht="13.5" customHeight="1" x14ac:dyDescent="0.2">
      <c r="A140" s="16" t="s">
        <v>54</v>
      </c>
      <c r="B140" s="17">
        <v>18003</v>
      </c>
      <c r="C140" s="18">
        <v>1450777.2650358749</v>
      </c>
      <c r="D140" s="19">
        <v>94046.51999999999</v>
      </c>
      <c r="E140" s="19">
        <v>297574</v>
      </c>
      <c r="F140" s="20">
        <v>0</v>
      </c>
      <c r="G140" s="21">
        <f t="shared" si="12"/>
        <v>380791</v>
      </c>
      <c r="H140" s="22">
        <v>334265</v>
      </c>
      <c r="I140" s="23">
        <v>0</v>
      </c>
      <c r="J140" s="24">
        <f t="shared" si="13"/>
        <v>344100</v>
      </c>
      <c r="K140" s="22">
        <f t="shared" si="14"/>
        <v>724891</v>
      </c>
    </row>
    <row r="141" spans="1:11" ht="13.5" customHeight="1" x14ac:dyDescent="0.2">
      <c r="A141" s="16" t="s">
        <v>45</v>
      </c>
      <c r="B141" s="17">
        <v>14005</v>
      </c>
      <c r="C141" s="18">
        <v>2201469.9021913041</v>
      </c>
      <c r="D141" s="19">
        <v>113522.02999999997</v>
      </c>
      <c r="E141" s="19">
        <v>233682</v>
      </c>
      <c r="F141" s="20">
        <v>0</v>
      </c>
      <c r="G141" s="21">
        <f t="shared" si="12"/>
        <v>810292</v>
      </c>
      <c r="H141" s="22">
        <v>246093</v>
      </c>
      <c r="I141" s="23">
        <v>0</v>
      </c>
      <c r="J141" s="24">
        <f t="shared" si="13"/>
        <v>797881</v>
      </c>
      <c r="K141" s="22">
        <f t="shared" si="14"/>
        <v>1608173</v>
      </c>
    </row>
    <row r="142" spans="1:11" ht="13.5" customHeight="1" x14ac:dyDescent="0.2">
      <c r="A142" s="16" t="s">
        <v>55</v>
      </c>
      <c r="B142" s="17">
        <v>18005</v>
      </c>
      <c r="C142" s="18">
        <v>3923237.3794105779</v>
      </c>
      <c r="D142" s="19">
        <v>322282.23999999999</v>
      </c>
      <c r="E142" s="19">
        <v>1072531</v>
      </c>
      <c r="F142" s="20">
        <v>0</v>
      </c>
      <c r="G142" s="21">
        <f t="shared" si="12"/>
        <v>727947</v>
      </c>
      <c r="H142" s="22">
        <v>1218570</v>
      </c>
      <c r="I142" s="23">
        <v>0</v>
      </c>
      <c r="J142" s="24">
        <f t="shared" si="13"/>
        <v>581908</v>
      </c>
      <c r="K142" s="22">
        <f t="shared" si="14"/>
        <v>1309855</v>
      </c>
    </row>
    <row r="143" spans="1:11" ht="13.5" customHeight="1" x14ac:dyDescent="0.2">
      <c r="A143" s="16" t="s">
        <v>88</v>
      </c>
      <c r="B143" s="17">
        <v>36002</v>
      </c>
      <c r="C143" s="18">
        <v>3271228.4747765111</v>
      </c>
      <c r="D143" s="19">
        <v>319223.88999999996</v>
      </c>
      <c r="E143" s="19">
        <v>577480</v>
      </c>
      <c r="F143" s="20">
        <v>0</v>
      </c>
      <c r="G143" s="21">
        <f t="shared" si="12"/>
        <v>898522</v>
      </c>
      <c r="H143" s="22">
        <v>616384</v>
      </c>
      <c r="I143" s="23">
        <v>0</v>
      </c>
      <c r="J143" s="24">
        <f t="shared" si="13"/>
        <v>859618</v>
      </c>
      <c r="K143" s="22">
        <f t="shared" si="14"/>
        <v>1758140</v>
      </c>
    </row>
    <row r="144" spans="1:11" ht="13.5" customHeight="1" x14ac:dyDescent="0.2">
      <c r="A144" s="16" t="s">
        <v>120</v>
      </c>
      <c r="B144" s="17">
        <v>49007</v>
      </c>
      <c r="C144" s="18">
        <v>10139348.798225451</v>
      </c>
      <c r="D144" s="19">
        <v>677147.34</v>
      </c>
      <c r="E144" s="19">
        <v>1533351</v>
      </c>
      <c r="F144" s="20">
        <v>0</v>
      </c>
      <c r="G144" s="21">
        <f t="shared" si="12"/>
        <v>3197750</v>
      </c>
      <c r="H144" s="22">
        <v>1751809</v>
      </c>
      <c r="I144" s="23">
        <v>0</v>
      </c>
      <c r="J144" s="24">
        <f t="shared" si="13"/>
        <v>2979292</v>
      </c>
      <c r="K144" s="22">
        <f t="shared" si="14"/>
        <v>6177042</v>
      </c>
    </row>
    <row r="145" spans="1:11" ht="13.5" customHeight="1" x14ac:dyDescent="0.2">
      <c r="A145" s="16" t="s">
        <v>14</v>
      </c>
      <c r="B145" s="17">
        <v>1003</v>
      </c>
      <c r="C145" s="18">
        <v>1041355.460179125</v>
      </c>
      <c r="D145" s="19">
        <v>222520.69</v>
      </c>
      <c r="E145" s="19">
        <v>220281</v>
      </c>
      <c r="F145" s="20">
        <v>0</v>
      </c>
      <c r="G145" s="21">
        <f t="shared" si="12"/>
        <v>189136</v>
      </c>
      <c r="H145" s="22">
        <v>228596</v>
      </c>
      <c r="I145" s="23">
        <v>0</v>
      </c>
      <c r="J145" s="24">
        <f t="shared" si="13"/>
        <v>180821</v>
      </c>
      <c r="K145" s="22">
        <f t="shared" si="14"/>
        <v>369957</v>
      </c>
    </row>
    <row r="146" spans="1:11" ht="13.5" customHeight="1" x14ac:dyDescent="0.2">
      <c r="A146" s="16" t="s">
        <v>112</v>
      </c>
      <c r="B146" s="17">
        <v>47001</v>
      </c>
      <c r="C146" s="18">
        <v>3176906.1535957824</v>
      </c>
      <c r="D146" s="19">
        <v>86632.77</v>
      </c>
      <c r="E146" s="19">
        <v>141404</v>
      </c>
      <c r="F146" s="20">
        <v>0</v>
      </c>
      <c r="G146" s="21">
        <f t="shared" si="12"/>
        <v>1403733</v>
      </c>
      <c r="H146" s="22">
        <v>156164</v>
      </c>
      <c r="I146" s="23">
        <v>0</v>
      </c>
      <c r="J146" s="24">
        <f t="shared" si="13"/>
        <v>1388973</v>
      </c>
      <c r="K146" s="22">
        <f t="shared" si="14"/>
        <v>2792706</v>
      </c>
    </row>
    <row r="147" spans="1:11" ht="13.5" customHeight="1" x14ac:dyDescent="0.2">
      <c r="A147" s="16" t="s">
        <v>39</v>
      </c>
      <c r="B147" s="17">
        <v>12003</v>
      </c>
      <c r="C147" s="18">
        <v>2727315.4793778639</v>
      </c>
      <c r="D147" s="19">
        <v>428440.44000000006</v>
      </c>
      <c r="E147" s="19">
        <v>473219</v>
      </c>
      <c r="F147" s="20">
        <v>0</v>
      </c>
      <c r="G147" s="21">
        <f t="shared" si="12"/>
        <v>676219</v>
      </c>
      <c r="H147" s="22">
        <v>505576</v>
      </c>
      <c r="I147" s="23">
        <v>0</v>
      </c>
      <c r="J147" s="24">
        <f t="shared" si="13"/>
        <v>643862</v>
      </c>
      <c r="K147" s="22">
        <f t="shared" si="14"/>
        <v>1320081</v>
      </c>
    </row>
    <row r="148" spans="1:11" ht="13.5" customHeight="1" x14ac:dyDescent="0.2">
      <c r="A148" s="16" t="s">
        <v>135</v>
      </c>
      <c r="B148" s="17">
        <v>54007</v>
      </c>
      <c r="C148" s="18">
        <v>1911097.4516181818</v>
      </c>
      <c r="D148" s="19">
        <v>159379.63999999998</v>
      </c>
      <c r="E148" s="19">
        <v>303148</v>
      </c>
      <c r="F148" s="20">
        <v>0</v>
      </c>
      <c r="G148" s="21">
        <f t="shared" si="12"/>
        <v>572711</v>
      </c>
      <c r="H148" s="22">
        <v>351276</v>
      </c>
      <c r="I148" s="23">
        <v>0</v>
      </c>
      <c r="J148" s="24">
        <f t="shared" si="13"/>
        <v>524583</v>
      </c>
      <c r="K148" s="22">
        <f t="shared" si="14"/>
        <v>1097294</v>
      </c>
    </row>
    <row r="149" spans="1:11" ht="13.5" customHeight="1" x14ac:dyDescent="0.2">
      <c r="A149" s="16" t="s">
        <v>144</v>
      </c>
      <c r="B149" s="17">
        <v>59002</v>
      </c>
      <c r="C149" s="18">
        <v>5568848.5839732895</v>
      </c>
      <c r="D149" s="19">
        <v>327406.88999999996</v>
      </c>
      <c r="E149" s="19">
        <v>948299</v>
      </c>
      <c r="F149" s="20">
        <v>0</v>
      </c>
      <c r="G149" s="21">
        <f t="shared" si="12"/>
        <v>1672422</v>
      </c>
      <c r="H149" s="22">
        <v>933498</v>
      </c>
      <c r="I149" s="23">
        <v>0</v>
      </c>
      <c r="J149" s="24">
        <f t="shared" si="13"/>
        <v>1687223</v>
      </c>
      <c r="K149" s="22">
        <f t="shared" si="14"/>
        <v>3359645</v>
      </c>
    </row>
    <row r="150" spans="1:11" ht="13.5" customHeight="1" x14ac:dyDescent="0.2">
      <c r="A150" s="16" t="s">
        <v>17</v>
      </c>
      <c r="B150" s="17">
        <v>2006</v>
      </c>
      <c r="C150" s="18">
        <v>2537915.5510536111</v>
      </c>
      <c r="D150" s="19">
        <v>128362.1</v>
      </c>
      <c r="E150" s="19">
        <v>478933</v>
      </c>
      <c r="F150" s="20">
        <v>0</v>
      </c>
      <c r="G150" s="21">
        <f t="shared" si="12"/>
        <v>725844</v>
      </c>
      <c r="H150" s="22">
        <v>491236</v>
      </c>
      <c r="I150" s="23">
        <v>0</v>
      </c>
      <c r="J150" s="24">
        <f t="shared" si="13"/>
        <v>713541</v>
      </c>
      <c r="K150" s="22">
        <f t="shared" si="14"/>
        <v>1439385</v>
      </c>
    </row>
    <row r="151" spans="1:11" ht="13.5" customHeight="1" x14ac:dyDescent="0.2">
      <c r="A151" s="16" t="s">
        <v>136</v>
      </c>
      <c r="B151" s="17">
        <v>55004</v>
      </c>
      <c r="C151" s="18">
        <v>2154354.5419039559</v>
      </c>
      <c r="D151" s="19">
        <v>76664.75</v>
      </c>
      <c r="E151" s="19">
        <v>259324</v>
      </c>
      <c r="F151" s="20">
        <v>0</v>
      </c>
      <c r="G151" s="21">
        <f t="shared" si="12"/>
        <v>779521</v>
      </c>
      <c r="H151" s="22">
        <v>287394</v>
      </c>
      <c r="I151" s="23">
        <v>0</v>
      </c>
      <c r="J151" s="24">
        <f t="shared" si="13"/>
        <v>751451</v>
      </c>
      <c r="K151" s="22">
        <f t="shared" si="14"/>
        <v>1530972</v>
      </c>
    </row>
    <row r="152" spans="1:11" ht="13.5" customHeight="1" x14ac:dyDescent="0.2">
      <c r="A152" s="16" t="s">
        <v>157</v>
      </c>
      <c r="B152" s="17">
        <v>63003</v>
      </c>
      <c r="C152" s="18">
        <v>20870329.905416939</v>
      </c>
      <c r="D152" s="19">
        <v>1042923.9199999999</v>
      </c>
      <c r="E152" s="19">
        <v>3442394</v>
      </c>
      <c r="F152" s="20">
        <v>0</v>
      </c>
      <c r="G152" s="21">
        <f t="shared" si="12"/>
        <v>6471309</v>
      </c>
      <c r="H152" s="22">
        <v>3711960</v>
      </c>
      <c r="I152" s="23">
        <v>0</v>
      </c>
      <c r="J152" s="24">
        <f t="shared" si="13"/>
        <v>6201743</v>
      </c>
      <c r="K152" s="22">
        <f t="shared" si="14"/>
        <v>12673052</v>
      </c>
    </row>
    <row r="153" spans="1:11" ht="12.75" x14ac:dyDescent="0.2">
      <c r="A153" s="34"/>
      <c r="B153" s="35"/>
      <c r="C153" s="19">
        <f>SUM(C5:C152)</f>
        <v>1026767945.5816528</v>
      </c>
      <c r="D153" s="19">
        <f>SUM(D5:D152)</f>
        <v>51811948.860000014</v>
      </c>
      <c r="E153" s="19">
        <f t="shared" ref="E153:K153" si="15">SUM(E5:E152)</f>
        <v>195707522</v>
      </c>
      <c r="F153" s="19">
        <f t="shared" si="15"/>
        <v>0</v>
      </c>
      <c r="G153" s="19">
        <f t="shared" si="15"/>
        <v>294299477</v>
      </c>
      <c r="H153" s="22">
        <f t="shared" si="15"/>
        <v>214323478</v>
      </c>
      <c r="I153" s="23">
        <f t="shared" si="15"/>
        <v>0</v>
      </c>
      <c r="J153" s="22">
        <f t="shared" si="15"/>
        <v>277210395</v>
      </c>
      <c r="K153" s="22">
        <f t="shared" si="15"/>
        <v>571509872</v>
      </c>
    </row>
    <row r="154" spans="1:11" ht="13.5" thickBot="1" x14ac:dyDescent="0.25">
      <c r="A154" s="36"/>
      <c r="B154" s="37"/>
      <c r="C154" s="38"/>
      <c r="D154" s="38"/>
      <c r="E154" s="38"/>
      <c r="F154" s="39"/>
      <c r="G154" s="38"/>
      <c r="H154" s="40"/>
      <c r="I154" s="41"/>
      <c r="J154" s="40"/>
      <c r="K154" s="40"/>
    </row>
    <row r="155" spans="1:11" s="47" customFormat="1" ht="13.5" thickBot="1" x14ac:dyDescent="0.3">
      <c r="A155" s="42" t="s">
        <v>161</v>
      </c>
      <c r="B155" s="43" t="s">
        <v>162</v>
      </c>
      <c r="C155" s="44">
        <v>220732</v>
      </c>
      <c r="D155" s="44"/>
      <c r="E155" s="44"/>
      <c r="F155" s="45"/>
      <c r="G155" s="44">
        <f>ROUND(C155/2,0)</f>
        <v>110366</v>
      </c>
      <c r="H155" s="46"/>
      <c r="I155" s="44"/>
      <c r="J155" s="46">
        <f>C155-G155</f>
        <v>110366</v>
      </c>
      <c r="K155" s="46">
        <f>G155+J155</f>
        <v>220732</v>
      </c>
    </row>
    <row r="156" spans="1:11" s="52" customFormat="1" ht="12.75" x14ac:dyDescent="0.2">
      <c r="A156" s="48"/>
      <c r="B156" s="48"/>
      <c r="C156" s="49"/>
      <c r="D156" s="49"/>
      <c r="E156" s="49"/>
      <c r="F156" s="49"/>
      <c r="G156" s="49"/>
      <c r="H156" s="50"/>
      <c r="I156" s="51"/>
      <c r="J156" s="50"/>
      <c r="K156" s="50"/>
    </row>
    <row r="157" spans="1:11" ht="13.5" customHeight="1" x14ac:dyDescent="0.2">
      <c r="A157" s="53"/>
      <c r="B157" s="53"/>
      <c r="C157" s="54"/>
      <c r="D157" s="38"/>
      <c r="E157" s="38"/>
      <c r="F157" s="38"/>
      <c r="G157" s="38"/>
      <c r="H157" s="40"/>
      <c r="I157" s="41"/>
      <c r="J157" s="55" t="s">
        <v>163</v>
      </c>
      <c r="K157" s="56">
        <f>K153+K155</f>
        <v>571730604</v>
      </c>
    </row>
    <row r="159" spans="1:11" ht="13.5" customHeight="1" x14ac:dyDescent="0.2">
      <c r="A159" s="16" t="s">
        <v>164</v>
      </c>
      <c r="B159" s="17">
        <v>39004</v>
      </c>
      <c r="C159" s="18"/>
      <c r="D159" s="19"/>
      <c r="E159" s="19">
        <v>181793</v>
      </c>
      <c r="F159" s="20">
        <v>0</v>
      </c>
      <c r="G159" s="21">
        <f>IF(((0.5*C159)-(0.5*D159)-(0.5*F159)-E159)&lt;0,0,ROUND((0.5*C159)-(0.5*D159)-(0.5*F159)-E159,0))</f>
        <v>0</v>
      </c>
      <c r="K159" s="58"/>
    </row>
    <row r="160" spans="1:11" ht="13.5" customHeight="1" x14ac:dyDescent="0.2">
      <c r="A160" s="16" t="s">
        <v>165</v>
      </c>
      <c r="B160" s="17">
        <v>39005</v>
      </c>
      <c r="C160" s="18"/>
      <c r="D160" s="19"/>
      <c r="E160" s="19">
        <v>262656</v>
      </c>
      <c r="F160" s="20">
        <v>0</v>
      </c>
      <c r="G160" s="21">
        <f>IF(((0.5*C160)-(0.5*D160)-(0.5*F160)-E160)&lt;0,0,ROUND((0.5*C160)-(0.5*D160)-(0.5*F160)-E160,0))</f>
        <v>0</v>
      </c>
      <c r="K160" s="58"/>
    </row>
    <row r="161" spans="11:11" x14ac:dyDescent="0.2">
      <c r="K161" s="58"/>
    </row>
    <row r="162" spans="11:11" x14ac:dyDescent="0.2">
      <c r="K162" s="58"/>
    </row>
    <row r="163" spans="11:11" x14ac:dyDescent="0.2">
      <c r="K163" s="58"/>
    </row>
  </sheetData>
  <sortState xmlns:xlrd2="http://schemas.microsoft.com/office/spreadsheetml/2017/richdata2" ref="A5:K152">
    <sortCondition ref="A5:A152"/>
  </sortState>
  <pageMargins left="0.28999999999999998" right="0.17" top="0.5" bottom="0.4" header="0.17" footer="0.17"/>
  <pageSetup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FY2024 GSA</vt:lpstr>
      <vt:lpstr>'FY2024 GSA'!Print_Area</vt:lpstr>
      <vt:lpstr>'FY2024 GSA'!Print_Titles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FY2024 General State Aid</dc:title>
  <dc:creator>Leiferman, Bobbi</dc:creator>
  <cp:lastModifiedBy>Odean-Carlin, Kodi</cp:lastModifiedBy>
  <cp:lastPrinted>2024-01-16T15:27:30Z</cp:lastPrinted>
  <dcterms:created xsi:type="dcterms:W3CDTF">2024-01-16T15:23:01Z</dcterms:created>
  <dcterms:modified xsi:type="dcterms:W3CDTF">2024-01-18T12:03:48Z</dcterms:modified>
</cp:coreProperties>
</file>