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tate Aid\1. State Aid Calculations\FY2021 State Aid\WEB Documents\"/>
    </mc:Choice>
  </mc:AlternateContent>
  <xr:revisionPtr revIDLastSave="0" documentId="8_{2F0C0A69-36AF-401A-820A-F082DB481C75}" xr6:coauthVersionLast="45" xr6:coauthVersionMax="45" xr10:uidLastSave="{00000000-0000-0000-0000-000000000000}"/>
  <bookViews>
    <workbookView xWindow="-120" yWindow="-120" windowWidth="29040" windowHeight="15840" xr2:uid="{D506915B-9294-4E67-BCF9-92D85955C481}"/>
  </bookViews>
  <sheets>
    <sheet name="FY2021" sheetId="1" r:id="rId1"/>
  </sheets>
  <externalReferences>
    <externalReference r:id="rId2"/>
    <externalReference r:id="rId3"/>
    <externalReference r:id="rId4"/>
    <externalReference r:id="rId5"/>
  </externalReferences>
  <definedNames>
    <definedName name="_51002">[1]Districts!#REF!</definedName>
    <definedName name="_xlnm._FilterDatabase" localSheetId="0" hidden="1">'FY2021'!$A$4:$K$154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[3]Districts!#REF!</definedName>
    <definedName name="jolene" hidden="1">[4]LEVIES97!$A$6:$AA$182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'FY2021'!$A$1:$K$158</definedName>
    <definedName name="_xlnm.Print_Titles" localSheetId="0">'FY2021'!$1:$4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4" i="1" l="1"/>
  <c r="G65" i="1"/>
  <c r="G27" i="1"/>
  <c r="G64" i="1"/>
  <c r="G62" i="1"/>
  <c r="J24" i="1"/>
  <c r="G98" i="1"/>
  <c r="G16" i="1"/>
  <c r="G74" i="1"/>
  <c r="G78" i="1"/>
  <c r="J46" i="1"/>
  <c r="G19" i="1"/>
  <c r="G44" i="1"/>
  <c r="J141" i="1"/>
  <c r="G35" i="1"/>
  <c r="J94" i="1"/>
  <c r="G79" i="1"/>
  <c r="J31" i="1"/>
  <c r="J29" i="1"/>
  <c r="G23" i="1"/>
  <c r="G146" i="1"/>
  <c r="J151" i="1" l="1"/>
  <c r="J105" i="1"/>
  <c r="J35" i="1"/>
  <c r="J30" i="1"/>
  <c r="G86" i="1"/>
  <c r="J88" i="1"/>
  <c r="J80" i="1"/>
  <c r="J39" i="1"/>
  <c r="K39" i="1" s="1"/>
  <c r="J79" i="1"/>
  <c r="J44" i="1"/>
  <c r="G46" i="1"/>
  <c r="J54" i="1"/>
  <c r="G14" i="1"/>
  <c r="J70" i="1"/>
  <c r="G114" i="1"/>
  <c r="J56" i="1"/>
  <c r="G142" i="1"/>
  <c r="J47" i="1"/>
  <c r="G103" i="1"/>
  <c r="J131" i="1"/>
  <c r="J62" i="1"/>
  <c r="K62" i="1" s="1"/>
  <c r="J66" i="1"/>
  <c r="J71" i="1"/>
  <c r="J91" i="1"/>
  <c r="G99" i="1"/>
  <c r="J123" i="1"/>
  <c r="J19" i="1"/>
  <c r="K19" i="1" s="1"/>
  <c r="J65" i="1"/>
  <c r="J5" i="1"/>
  <c r="G77" i="1"/>
  <c r="G49" i="1"/>
  <c r="J83" i="1"/>
  <c r="J148" i="1"/>
  <c r="J95" i="1"/>
  <c r="J143" i="1"/>
  <c r="G45" i="1"/>
  <c r="J74" i="1"/>
  <c r="J98" i="1"/>
  <c r="K98" i="1" s="1"/>
  <c r="G24" i="1"/>
  <c r="J50" i="1"/>
  <c r="J97" i="1"/>
  <c r="J37" i="1"/>
  <c r="J26" i="1"/>
  <c r="J78" i="1"/>
  <c r="K78" i="1" s="1"/>
  <c r="G34" i="1"/>
  <c r="G107" i="1"/>
  <c r="K24" i="1"/>
  <c r="G67" i="1"/>
  <c r="G144" i="1"/>
  <c r="J113" i="1"/>
  <c r="J18" i="1"/>
  <c r="J120" i="1"/>
  <c r="J63" i="1"/>
  <c r="J114" i="1"/>
  <c r="J142" i="1"/>
  <c r="K142" i="1" s="1"/>
  <c r="J103" i="1"/>
  <c r="K103" i="1" s="1"/>
  <c r="J34" i="1"/>
  <c r="K34" i="1" s="1"/>
  <c r="J45" i="1"/>
  <c r="G126" i="1"/>
  <c r="J64" i="1"/>
  <c r="K64" i="1" s="1"/>
  <c r="J99" i="1"/>
  <c r="G66" i="1"/>
  <c r="G11" i="1"/>
  <c r="J57" i="1"/>
  <c r="J8" i="1"/>
  <c r="J69" i="1"/>
  <c r="J51" i="1"/>
  <c r="J10" i="1"/>
  <c r="J16" i="1"/>
  <c r="K16" i="1" s="1"/>
  <c r="J126" i="1"/>
  <c r="K126" i="1" s="1"/>
  <c r="K65" i="1"/>
  <c r="K45" i="1"/>
  <c r="K46" i="1"/>
  <c r="G51" i="1"/>
  <c r="J146" i="1"/>
  <c r="K146" i="1" s="1"/>
  <c r="J14" i="1"/>
  <c r="K14" i="1" s="1"/>
  <c r="J23" i="1"/>
  <c r="K23" i="1" s="1"/>
  <c r="G139" i="1"/>
  <c r="G13" i="1"/>
  <c r="G137" i="1"/>
  <c r="G135" i="1"/>
  <c r="G140" i="1"/>
  <c r="G125" i="1"/>
  <c r="G100" i="1"/>
  <c r="K100" i="1" s="1"/>
  <c r="G40" i="1"/>
  <c r="J107" i="1"/>
  <c r="J27" i="1"/>
  <c r="K27" i="1" s="1"/>
  <c r="G81" i="1"/>
  <c r="J118" i="1"/>
  <c r="J68" i="1"/>
  <c r="G143" i="1"/>
  <c r="K74" i="1"/>
  <c r="G57" i="1"/>
  <c r="G148" i="1"/>
  <c r="K148" i="1" s="1"/>
  <c r="G95" i="1"/>
  <c r="K95" i="1" s="1"/>
  <c r="J139" i="1"/>
  <c r="G70" i="1"/>
  <c r="J137" i="1"/>
  <c r="G31" i="1"/>
  <c r="K31" i="1" s="1"/>
  <c r="J135" i="1"/>
  <c r="K135" i="1" s="1"/>
  <c r="G56" i="1"/>
  <c r="J140" i="1"/>
  <c r="K140" i="1" s="1"/>
  <c r="G94" i="1"/>
  <c r="K94" i="1" s="1"/>
  <c r="J125" i="1"/>
  <c r="K125" i="1" s="1"/>
  <c r="G47" i="1"/>
  <c r="K47" i="1" s="1"/>
  <c r="J100" i="1"/>
  <c r="G141" i="1"/>
  <c r="K141" i="1" s="1"/>
  <c r="J40" i="1"/>
  <c r="G131" i="1"/>
  <c r="J58" i="1"/>
  <c r="G109" i="1"/>
  <c r="G8" i="1"/>
  <c r="G69" i="1"/>
  <c r="K69" i="1" s="1"/>
  <c r="G5" i="1"/>
  <c r="K5" i="1" s="1"/>
  <c r="G29" i="1"/>
  <c r="K29" i="1" s="1"/>
  <c r="J13" i="1"/>
  <c r="G113" i="1"/>
  <c r="K113" i="1" s="1"/>
  <c r="G151" i="1"/>
  <c r="K151" i="1" s="1"/>
  <c r="G120" i="1"/>
  <c r="K120" i="1" s="1"/>
  <c r="G39" i="1"/>
  <c r="G10" i="1"/>
  <c r="G54" i="1"/>
  <c r="G50" i="1"/>
  <c r="J9" i="1"/>
  <c r="G83" i="1"/>
  <c r="D154" i="1"/>
  <c r="J49" i="1"/>
  <c r="J21" i="1"/>
  <c r="J111" i="1"/>
  <c r="J127" i="1"/>
  <c r="J77" i="1"/>
  <c r="K77" i="1" s="1"/>
  <c r="J11" i="1"/>
  <c r="K11" i="1" s="1"/>
  <c r="G63" i="1"/>
  <c r="K63" i="1" s="1"/>
  <c r="G105" i="1"/>
  <c r="K105" i="1" s="1"/>
  <c r="E154" i="1"/>
  <c r="G80" i="1"/>
  <c r="G18" i="1"/>
  <c r="G123" i="1"/>
  <c r="K123" i="1" s="1"/>
  <c r="G112" i="1"/>
  <c r="J133" i="1"/>
  <c r="J82" i="1"/>
  <c r="J84" i="1"/>
  <c r="K79" i="1"/>
  <c r="K35" i="1"/>
  <c r="K44" i="1"/>
  <c r="G60" i="1"/>
  <c r="J60" i="1"/>
  <c r="G122" i="1"/>
  <c r="J122" i="1"/>
  <c r="G61" i="1"/>
  <c r="J61" i="1"/>
  <c r="G33" i="1"/>
  <c r="J33" i="1"/>
  <c r="G36" i="1"/>
  <c r="J36" i="1"/>
  <c r="C154" i="1"/>
  <c r="G21" i="1"/>
  <c r="G82" i="1"/>
  <c r="G118" i="1"/>
  <c r="K118" i="1" s="1"/>
  <c r="G7" i="1"/>
  <c r="J7" i="1"/>
  <c r="G43" i="1"/>
  <c r="J43" i="1"/>
  <c r="G52" i="1"/>
  <c r="J52" i="1"/>
  <c r="G115" i="1"/>
  <c r="J115" i="1"/>
  <c r="G129" i="1"/>
  <c r="J129" i="1"/>
  <c r="G128" i="1"/>
  <c r="J128" i="1"/>
  <c r="G71" i="1"/>
  <c r="G91" i="1"/>
  <c r="G130" i="1"/>
  <c r="J130" i="1"/>
  <c r="G93" i="1"/>
  <c r="J93" i="1"/>
  <c r="G85" i="1"/>
  <c r="J85" i="1"/>
  <c r="G76" i="1"/>
  <c r="J76" i="1"/>
  <c r="G59" i="1"/>
  <c r="J59" i="1"/>
  <c r="G55" i="1"/>
  <c r="J55" i="1"/>
  <c r="G104" i="1"/>
  <c r="J104" i="1"/>
  <c r="G87" i="1"/>
  <c r="J87" i="1"/>
  <c r="G117" i="1"/>
  <c r="J117" i="1"/>
  <c r="G119" i="1"/>
  <c r="J119" i="1"/>
  <c r="G106" i="1"/>
  <c r="J106" i="1"/>
  <c r="G92" i="1"/>
  <c r="J92" i="1"/>
  <c r="G101" i="1"/>
  <c r="J101" i="1"/>
  <c r="G96" i="1"/>
  <c r="J96" i="1"/>
  <c r="G41" i="1"/>
  <c r="J41" i="1"/>
  <c r="G133" i="1"/>
  <c r="G30" i="1"/>
  <c r="K30" i="1" s="1"/>
  <c r="G88" i="1"/>
  <c r="G150" i="1"/>
  <c r="J150" i="1"/>
  <c r="G48" i="1"/>
  <c r="J48" i="1"/>
  <c r="K48" i="1" s="1"/>
  <c r="G132" i="1"/>
  <c r="J132" i="1"/>
  <c r="G110" i="1"/>
  <c r="J110" i="1"/>
  <c r="G90" i="1"/>
  <c r="J90" i="1"/>
  <c r="G32" i="1"/>
  <c r="J32" i="1"/>
  <c r="K32" i="1" s="1"/>
  <c r="F154" i="1"/>
  <c r="J112" i="1"/>
  <c r="G111" i="1"/>
  <c r="J81" i="1"/>
  <c r="G84" i="1"/>
  <c r="J86" i="1"/>
  <c r="K86" i="1" s="1"/>
  <c r="G68" i="1"/>
  <c r="K68" i="1" s="1"/>
  <c r="G102" i="1"/>
  <c r="J102" i="1"/>
  <c r="G22" i="1"/>
  <c r="J22" i="1"/>
  <c r="G147" i="1"/>
  <c r="J147" i="1"/>
  <c r="G38" i="1"/>
  <c r="J38" i="1"/>
  <c r="G145" i="1"/>
  <c r="J145" i="1"/>
  <c r="G72" i="1"/>
  <c r="J72" i="1"/>
  <c r="G17" i="1"/>
  <c r="J17" i="1"/>
  <c r="G124" i="1"/>
  <c r="J124" i="1"/>
  <c r="G152" i="1"/>
  <c r="J152" i="1"/>
  <c r="G73" i="1"/>
  <c r="J73" i="1"/>
  <c r="G136" i="1"/>
  <c r="J136" i="1"/>
  <c r="G153" i="1"/>
  <c r="J153" i="1"/>
  <c r="G12" i="1"/>
  <c r="J12" i="1"/>
  <c r="J67" i="1"/>
  <c r="G97" i="1"/>
  <c r="K97" i="1" s="1"/>
  <c r="J144" i="1"/>
  <c r="K144" i="1" s="1"/>
  <c r="G37" i="1"/>
  <c r="K37" i="1" s="1"/>
  <c r="J109" i="1"/>
  <c r="G26" i="1"/>
  <c r="K26" i="1" s="1"/>
  <c r="G28" i="1"/>
  <c r="J28" i="1"/>
  <c r="G121" i="1"/>
  <c r="J121" i="1"/>
  <c r="H154" i="1"/>
  <c r="G58" i="1"/>
  <c r="G9" i="1"/>
  <c r="G127" i="1"/>
  <c r="K127" i="1" s="1"/>
  <c r="G25" i="1"/>
  <c r="J25" i="1"/>
  <c r="G89" i="1"/>
  <c r="J89" i="1"/>
  <c r="G53" i="1"/>
  <c r="J53" i="1"/>
  <c r="G20" i="1"/>
  <c r="J20" i="1"/>
  <c r="G134" i="1"/>
  <c r="J134" i="1"/>
  <c r="G42" i="1"/>
  <c r="J42" i="1"/>
  <c r="G138" i="1"/>
  <c r="J138" i="1"/>
  <c r="G75" i="1"/>
  <c r="J75" i="1"/>
  <c r="G149" i="1"/>
  <c r="J149" i="1"/>
  <c r="G116" i="1"/>
  <c r="J116" i="1"/>
  <c r="G6" i="1"/>
  <c r="J6" i="1"/>
  <c r="G15" i="1"/>
  <c r="J15" i="1"/>
  <c r="G108" i="1"/>
  <c r="J108" i="1"/>
  <c r="G156" i="1"/>
  <c r="J156" i="1" s="1"/>
  <c r="K131" i="1" l="1"/>
  <c r="K56" i="1"/>
  <c r="K57" i="1"/>
  <c r="K54" i="1"/>
  <c r="K58" i="1"/>
  <c r="K10" i="1"/>
  <c r="K50" i="1"/>
  <c r="K114" i="1"/>
  <c r="K40" i="1"/>
  <c r="K73" i="1"/>
  <c r="K72" i="1"/>
  <c r="K22" i="1"/>
  <c r="K111" i="1"/>
  <c r="K92" i="1"/>
  <c r="K87" i="1"/>
  <c r="K76" i="1"/>
  <c r="K91" i="1"/>
  <c r="K52" i="1"/>
  <c r="K122" i="1"/>
  <c r="K139" i="1"/>
  <c r="K51" i="1"/>
  <c r="K18" i="1"/>
  <c r="K67" i="1"/>
  <c r="K83" i="1"/>
  <c r="K99" i="1"/>
  <c r="K112" i="1"/>
  <c r="K132" i="1"/>
  <c r="K133" i="1"/>
  <c r="K71" i="1"/>
  <c r="K107" i="1"/>
  <c r="K66" i="1"/>
  <c r="K15" i="1"/>
  <c r="K75" i="1"/>
  <c r="K20" i="1"/>
  <c r="K153" i="1"/>
  <c r="K124" i="1"/>
  <c r="K38" i="1"/>
  <c r="K96" i="1"/>
  <c r="K119" i="1"/>
  <c r="K55" i="1"/>
  <c r="K93" i="1"/>
  <c r="K129" i="1"/>
  <c r="K7" i="1"/>
  <c r="K33" i="1"/>
  <c r="K143" i="1"/>
  <c r="K80" i="1"/>
  <c r="K70" i="1"/>
  <c r="K88" i="1"/>
  <c r="K49" i="1"/>
  <c r="K8" i="1"/>
  <c r="K137" i="1"/>
  <c r="K9" i="1"/>
  <c r="K13" i="1"/>
  <c r="K149" i="1"/>
  <c r="K134" i="1"/>
  <c r="K25" i="1"/>
  <c r="K28" i="1"/>
  <c r="K12" i="1"/>
  <c r="K152" i="1"/>
  <c r="K145" i="1"/>
  <c r="K102" i="1"/>
  <c r="G154" i="1"/>
  <c r="K109" i="1"/>
  <c r="K6" i="1"/>
  <c r="K138" i="1"/>
  <c r="K53" i="1"/>
  <c r="K84" i="1"/>
  <c r="K108" i="1"/>
  <c r="K81" i="1"/>
  <c r="K82" i="1"/>
  <c r="K41" i="1"/>
  <c r="K106" i="1"/>
  <c r="K104" i="1"/>
  <c r="K85" i="1"/>
  <c r="K128" i="1"/>
  <c r="K43" i="1"/>
  <c r="K36" i="1"/>
  <c r="K60" i="1"/>
  <c r="K21" i="1"/>
  <c r="J154" i="1"/>
  <c r="K90" i="1"/>
  <c r="K150" i="1"/>
  <c r="K116" i="1"/>
  <c r="K42" i="1"/>
  <c r="K89" i="1"/>
  <c r="K136" i="1"/>
  <c r="K17" i="1"/>
  <c r="K147" i="1"/>
  <c r="K101" i="1"/>
  <c r="K117" i="1"/>
  <c r="K59" i="1"/>
  <c r="K130" i="1"/>
  <c r="K115" i="1"/>
  <c r="K61" i="1"/>
  <c r="K156" i="1"/>
  <c r="K121" i="1"/>
  <c r="K110" i="1"/>
  <c r="K154" i="1" l="1"/>
  <c r="K158" i="1" s="1"/>
</calcChain>
</file>

<file path=xl/sharedStrings.xml><?xml version="1.0" encoding="utf-8"?>
<sst xmlns="http://schemas.openxmlformats.org/spreadsheetml/2006/main" count="167" uniqueCount="167">
  <si>
    <t>FY2021 General State Aid</t>
  </si>
  <si>
    <t>updated on 6/7/2021</t>
  </si>
  <si>
    <t>Alternative Formula Districts</t>
  </si>
  <si>
    <t>District No.</t>
  </si>
  <si>
    <t>District Name</t>
  </si>
  <si>
    <t xml:space="preserve">TOTAL Need </t>
  </si>
  <si>
    <t>Other Revenue Local Effort</t>
  </si>
  <si>
    <t>1st Half
Local Effort
(Pay 2020)</t>
  </si>
  <si>
    <t>Excess Cash Balance Penalty</t>
  </si>
  <si>
    <t>1st Half
 State Aid</t>
  </si>
  <si>
    <t>2nd Half
Local Effort
(Pay 2021)</t>
  </si>
  <si>
    <t>Gaming Revenue Adjustment</t>
  </si>
  <si>
    <t>2nd Half
 State Aid</t>
  </si>
  <si>
    <t xml:space="preserve">FY2021
State Aid </t>
  </si>
  <si>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</si>
  <si>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</si>
  <si>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</si>
  <si>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</si>
  <si>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</si>
  <si>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</si>
  <si>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</si>
  <si>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</si>
  <si>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</si>
  <si>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</si>
  <si>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</si>
  <si>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</si>
  <si>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</si>
  <si>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</si>
  <si>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</si>
  <si>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</si>
  <si>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</si>
  <si>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</si>
  <si>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</si>
  <si>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</si>
  <si>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</si>
  <si>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</si>
  <si>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</si>
  <si>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</si>
  <si>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</si>
  <si>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</si>
  <si>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</si>
  <si>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</si>
  <si>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</si>
  <si>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</si>
  <si>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</si>
  <si>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</si>
  <si>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</si>
  <si>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</si>
  <si>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</si>
  <si>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</si>
  <si>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</si>
  <si>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</si>
  <si>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</si>
  <si>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</si>
  <si>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</si>
  <si>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</si>
  <si>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Webster Area 18-5</t>
  </si>
  <si>
    <t>Deuel 19-4</t>
  </si>
  <si>
    <t>Eagle Butte 20-1</t>
  </si>
  <si>
    <t>Timber Lake 20-3</t>
  </si>
  <si>
    <t>Armour 21-1</t>
  </si>
  <si>
    <t>Corsica-Stickney 21-3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</si>
  <si>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</si>
  <si>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</si>
  <si>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</si>
  <si>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</si>
  <si>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</si>
  <si>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</si>
  <si>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Area 24-4</t>
  </si>
  <si>
    <t>Big Stone City 25-1</t>
  </si>
  <si>
    <t>Milbank 25-4</t>
  </si>
  <si>
    <t>Burke 26-2</t>
  </si>
  <si>
    <t>Gregory 26-4</t>
  </si>
  <si>
    <t>South Central 26-5</t>
  </si>
  <si>
    <t>Haakon 27-1</t>
  </si>
  <si>
    <t>Castlewood 28-1</t>
  </si>
  <si>
    <t>Estelline 28-2</t>
  </si>
  <si>
    <t>Hamlin 28-3</t>
  </si>
  <si>
    <t>Miller 29-4</t>
  </si>
  <si>
    <t>Hanson 30-1</t>
  </si>
  <si>
    <t>Bridgewater-Emery 30-3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</si>
  <si>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</si>
  <si>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</si>
  <si>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</si>
  <si>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</si>
  <si>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</si>
  <si>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</si>
  <si>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</si>
  <si>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</si>
  <si>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</si>
  <si>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</si>
  <si>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</si>
  <si>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</si>
  <si>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</si>
  <si>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</si>
  <si>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</si>
  <si>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</si>
  <si>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</si>
  <si>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</si>
  <si>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</si>
  <si>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</si>
  <si>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</si>
  <si>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</si>
  <si>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</si>
  <si>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</si>
  <si>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</si>
  <si>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</si>
  <si>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</si>
  <si>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</si>
  <si>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</si>
  <si>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</si>
  <si>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Langford Area 45-5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</si>
  <si>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</si>
  <si>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</si>
  <si>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</si>
  <si>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</si>
  <si>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</si>
  <si>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</si>
  <si>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</si>
  <si>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</si>
  <si>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</si>
  <si>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</si>
  <si>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</si>
  <si>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</si>
  <si>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</si>
  <si>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</si>
  <si>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</si>
  <si>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</si>
  <si>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</si>
  <si>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</si>
  <si>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</si>
  <si>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Lemmon 52-4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</si>
  <si>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</si>
  <si>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</si>
  <si>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</si>
  <si>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</si>
  <si>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</si>
  <si>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</si>
  <si>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</si>
  <si>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</si>
  <si>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</si>
  <si>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</si>
  <si>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</si>
  <si>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</si>
  <si>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</si>
  <si>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</si>
  <si>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</si>
  <si>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Colome Consolidated 59-3</t>
  </si>
  <si>
    <t>Centerville 60-1</t>
  </si>
  <si>
    <t>Marion 60-3</t>
  </si>
  <si>
    <t>Parker 60-4</t>
  </si>
  <si>
    <t>Viborg -Hurley 60-6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</si>
  <si>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</si>
  <si>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</si>
  <si>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</si>
  <si>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</si>
  <si>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</si>
  <si>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</si>
  <si>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</si>
  <si>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</si>
  <si>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</si>
  <si>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Oglala Lakota County 65-1</t>
  </si>
  <si>
    <t>Todd County 66-1</t>
  </si>
  <si>
    <t xml:space="preserve"> </t>
  </si>
  <si>
    <t>L-D Career &amp; Tech Ed.</t>
  </si>
  <si>
    <t>Total State Aid</t>
  </si>
  <si>
    <t>Questions - contact Office of State Aid &amp; School Finance, (605) 773-3248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</si>
</sst>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2060"/>
      <name val="Ebrima"/>
    </font>
    <font>
      <b/>
      <sz val="14"/>
      <color rgb="FF002060"/>
      <name val="Ebrima"/>
    </font>
    <font>
      <i/>
      <sz val="8"/>
      <color rgb="FF002060"/>
      <name val="Ebrima"/>
    </font>
    <font>
      <sz val="9"/>
      <color rgb="FF002060"/>
      <name val="Ebrima"/>
    </font>
    <font>
      <i/>
      <sz val="10"/>
      <color rgb="FF002060"/>
      <name val="Calibri"/>
      <family val="2"/>
    </font>
    <font>
      <sz val="8"/>
      <color rgb="FF002060"/>
      <name val="Ebrima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/>
    <xf numFmtId="5" fontId="2" fillId="0" borderId="0" xfId="1" applyNumberFormat="1" applyFont="1"/>
    <xf numFmtId="164" fontId="2" fillId="0" borderId="0" xfId="1" applyNumberFormat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3" borderId="2" xfId="1" applyFont="1" applyFill="1" applyBorder="1" applyAlignment="1">
      <alignment horizontal="left" wrapText="1"/>
    </xf>
    <xf numFmtId="0" fontId="5" fillId="3" borderId="2" xfId="1" applyFont="1" applyFill="1" applyBorder="1" applyAlignment="1">
      <alignment horizontal="center" wrapText="1"/>
    </xf>
    <xf numFmtId="5" fontId="5" fillId="3" borderId="2" xfId="1" applyNumberFormat="1" applyFont="1" applyFill="1" applyBorder="1" applyAlignment="1">
      <alignment horizontal="center" wrapText="1"/>
    </xf>
    <xf numFmtId="0" fontId="5" fillId="0" borderId="0" xfId="1" applyFont="1"/>
    <xf numFmtId="0" fontId="5" fillId="0" borderId="3" xfId="1" applyFont="1" applyBorder="1" applyAlignment="1">
      <alignment horizontal="left"/>
    </xf>
    <xf numFmtId="164" fontId="5" fillId="0" borderId="3" xfId="1" applyNumberFormat="1" applyFont="1" applyBorder="1"/>
    <xf numFmtId="5" fontId="5" fillId="0" borderId="3" xfId="1" applyNumberFormat="1" applyFont="1" applyBorder="1"/>
    <xf numFmtId="6" fontId="5" fillId="0" borderId="3" xfId="1" applyNumberFormat="1" applyFont="1" applyBorder="1"/>
    <xf numFmtId="5" fontId="5" fillId="0" borderId="3" xfId="1" applyNumberFormat="1" applyFont="1" applyBorder="1" applyAlignment="1">
      <alignment horizontal="right"/>
    </xf>
    <xf numFmtId="0" fontId="5" fillId="2" borderId="3" xfId="1" applyFont="1" applyFill="1" applyBorder="1" applyAlignment="1">
      <alignment horizontal="left"/>
    </xf>
    <xf numFmtId="164" fontId="5" fillId="2" borderId="3" xfId="1" applyNumberFormat="1" applyFont="1" applyFill="1" applyBorder="1"/>
    <xf numFmtId="5" fontId="5" fillId="2" borderId="3" xfId="1" applyNumberFormat="1" applyFont="1" applyFill="1" applyBorder="1"/>
    <xf numFmtId="6" fontId="5" fillId="2" borderId="3" xfId="1" applyNumberFormat="1" applyFont="1" applyFill="1" applyBorder="1"/>
    <xf numFmtId="5" fontId="5" fillId="2" borderId="3" xfId="1" applyNumberFormat="1" applyFont="1" applyFill="1" applyBorder="1" applyAlignment="1">
      <alignment horizontal="right"/>
    </xf>
    <xf numFmtId="3" fontId="5" fillId="4" borderId="3" xfId="1" applyNumberFormat="1" applyFont="1" applyFill="1" applyBorder="1" applyAlignment="1">
      <alignment horizontal="left"/>
    </xf>
    <xf numFmtId="5" fontId="5" fillId="4" borderId="0" xfId="1" applyNumberFormat="1" applyFont="1" applyFill="1"/>
    <xf numFmtId="6" fontId="5" fillId="4" borderId="0" xfId="1" applyNumberFormat="1" applyFont="1" applyFill="1"/>
    <xf numFmtId="0" fontId="5" fillId="4" borderId="0" xfId="1" applyFont="1" applyFill="1"/>
    <xf numFmtId="3" fontId="5" fillId="5" borderId="5" xfId="1" applyNumberFormat="1" applyFont="1" applyFill="1" applyBorder="1" applyAlignment="1">
      <alignment horizontal="left" vertical="center" wrapText="1"/>
    </xf>
    <xf numFmtId="3" fontId="5" fillId="5" borderId="6" xfId="1" applyNumberFormat="1" applyFont="1" applyFill="1" applyBorder="1" applyAlignment="1">
      <alignment horizontal="left" vertical="center" wrapText="1"/>
    </xf>
    <xf numFmtId="5" fontId="5" fillId="5" borderId="6" xfId="1" applyNumberFormat="1" applyFont="1" applyFill="1" applyBorder="1" applyAlignment="1">
      <alignment vertical="center" wrapText="1"/>
    </xf>
    <xf numFmtId="6" fontId="5" fillId="5" borderId="6" xfId="1" applyNumberFormat="1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  <xf numFmtId="3" fontId="5" fillId="4" borderId="0" xfId="1" applyNumberFormat="1" applyFont="1" applyFill="1" applyAlignment="1">
      <alignment horizontal="left" wrapText="1"/>
    </xf>
    <xf numFmtId="5" fontId="5" fillId="4" borderId="0" xfId="1" applyNumberFormat="1" applyFont="1" applyFill="1" applyAlignment="1">
      <alignment wrapText="1"/>
    </xf>
    <xf numFmtId="0" fontId="5" fillId="4" borderId="0" xfId="1" applyFont="1" applyFill="1" applyAlignment="1">
      <alignment wrapText="1"/>
    </xf>
    <xf numFmtId="0" fontId="5" fillId="0" borderId="0" xfId="1" applyFont="1" applyAlignment="1">
      <alignment wrapText="1"/>
    </xf>
    <xf numFmtId="0" fontId="5" fillId="4" borderId="0" xfId="1" applyFont="1" applyFill="1" applyAlignment="1">
      <alignment horizontal="left"/>
    </xf>
    <xf numFmtId="164" fontId="5" fillId="4" borderId="0" xfId="1" applyNumberFormat="1" applyFont="1" applyFill="1"/>
    <xf numFmtId="5" fontId="2" fillId="4" borderId="0" xfId="1" applyNumberFormat="1" applyFont="1" applyFill="1"/>
    <xf numFmtId="0" fontId="5" fillId="0" borderId="0" xfId="1" applyFont="1" applyAlignment="1">
      <alignment horizontal="left"/>
    </xf>
    <xf numFmtId="164" fontId="5" fillId="0" borderId="0" xfId="1" applyNumberFormat="1" applyFont="1"/>
    <xf numFmtId="5" fontId="5" fillId="0" borderId="0" xfId="1" applyNumberFormat="1" applyFont="1"/>
    <xf numFmtId="3" fontId="5" fillId="4" borderId="4" xfId="1" applyNumberFormat="1" applyFont="1" applyFill="1" applyBorder="1" applyAlignment="1">
      <alignment horizontal="center" wrapText="1"/>
    </xf>
    <xf numFmtId="0" fontId="5" fillId="0" borderId="3" xfId="1" applyFont="1" applyBorder="1" applyAlignment="1">
      <alignment horizontal="right"/>
    </xf>
    <xf numFmtId="0" fontId="5" fillId="2" borderId="3" xfId="1" applyFont="1" applyFill="1" applyBorder="1" applyAlignment="1">
      <alignment horizontal="right"/>
    </xf>
    <xf numFmtId="164" fontId="6" fillId="4" borderId="0" xfId="0" applyNumberFormat="1" applyFont="1" applyFill="1"/>
    <xf numFmtId="0" fontId="5" fillId="0" borderId="1" xfId="1" applyFont="1" applyFill="1" applyBorder="1" applyAlignment="1"/>
    <xf numFmtId="0" fontId="7" fillId="2" borderId="1" xfId="1" applyFont="1" applyFill="1" applyBorder="1" applyAlignment="1"/>
  </cellXfs>
  <cellStyles count="2">
    <cellStyle name="Normal" xfId="0" builtinId="0"/>
    <cellStyle name="Normal 2" xfId="1" xr:uid="{20DB2891-A666-4EC5-A726-82DAE0F01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499632</xdr:colOff>
      <xdr:row>0</xdr:row>
      <xdr:rowOff>57152</xdr:rowOff>
    </xdr:from>
    <xdr:ext cx="2105024" cy="476249"/>
    <xdr:pic>
      <xdr:nvPicPr>
        <xdr:cNvPr id="2" name="Picture 1">
          <a:extLst>
            <a:ext uri="{FF2B5EF4-FFF2-40B4-BE49-F238E27FC236}">
              <a16:creationId xmlns:a16="http://schemas.microsoft.com/office/drawing/2014/main" id="{F3461EC6-C48E-4F8A-847C-051B70D78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8632" y="57152"/>
          <a:ext cx="2105024" cy="47624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e%20Aid/1.%20State%20Aid%20Calculations/FY2021%20State%20Aid/FINAL%20REPORTS/FINAL%20GeneralstateaidFY2021_6_07_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ts"/>
      <sheetName val="FY2021"/>
      <sheetName val="Need Calc"/>
      <sheetName val="Alternative Need"/>
      <sheetName val="State Aid Fall Enroll"/>
      <sheetName val="ELL"/>
      <sheetName val="ARSD 24.17.03.07"/>
      <sheetName val="OTHR REV 2021"/>
      <sheetName val="Pay 2020"/>
      <sheetName val="Pay 2021"/>
      <sheetName val="Gaming Adjusments"/>
      <sheetName val="Excess Cash Bal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EA0E8-F8E9-435C-A58D-B7A847FC38F1}">
  <dimension ref="A1:K164"/>
  <sheetViews>
    <sheetView showGridLines="0" tabSelected="1"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7" sqref="A17"/>
    </sheetView>
  </sheetViews>
  <sheetFormatPr defaultColWidth="9.140625" defaultRowHeight="12" x14ac:dyDescent="0.2"/>
  <cols>
    <col min="1" max="1" width="22.5703125" style="38" customWidth="1"/>
    <col min="2" max="2" width="6.42578125" style="38" bestFit="1" customWidth="1"/>
    <col min="3" max="3" width="13.28515625" style="39" customWidth="1"/>
    <col min="4" max="5" width="13.28515625" style="40" customWidth="1"/>
    <col min="6" max="6" width="12.85546875" style="11" bestFit="1" customWidth="1"/>
    <col min="7" max="7" width="13.28515625" style="11" customWidth="1"/>
    <col min="8" max="8" width="13.140625" style="11" customWidth="1"/>
    <col min="9" max="11" width="13.28515625" style="11" customWidth="1"/>
    <col min="12" max="16384" width="9.140625" style="11"/>
  </cols>
  <sheetData>
    <row r="1" spans="1:11" s="3" customFormat="1" ht="20.25" x14ac:dyDescent="0.35">
      <c r="A1" s="2" t="s">
        <v>0</v>
      </c>
      <c r="B1" s="1"/>
      <c r="D1" s="4"/>
      <c r="I1" s="5"/>
    </row>
    <row r="2" spans="1:11" s="3" customFormat="1" ht="14.25" x14ac:dyDescent="0.25">
      <c r="A2" s="6" t="s">
        <v>1</v>
      </c>
      <c r="B2" s="1"/>
      <c r="D2" s="4"/>
      <c r="I2" s="5"/>
    </row>
    <row r="3" spans="1:11" s="3" customFormat="1" ht="14.25" x14ac:dyDescent="0.25">
      <c r="A3" s="46" t="s">
        <v>2</v>
      </c>
      <c r="B3" s="45"/>
      <c r="H3" s="7"/>
      <c r="I3" s="5"/>
    </row>
    <row r="4" spans="1:11" ht="42" customHeight="1" x14ac:dyDescent="0.2">
      <c r="A4" s="9" t="s">
        <v>4</v>
      </c>
      <c r="B4" s="8" t="s">
        <v>3</v>
      </c>
      <c r="C4" s="9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</row>
    <row r="5" spans="1:11" x14ac:dyDescent="0.2">
      <c r="A5" s="12" t="s">
        <v>27</v>
      </c>
      <c r="B5" s="42">
        <v>6001</v>
      </c>
      <c r="C5" s="13">
        <v>27032248.42777051</v>
      </c>
      <c r="D5" s="14">
        <v>789552.62</v>
      </c>
      <c r="E5" s="14">
        <v>5029801</v>
      </c>
      <c r="F5" s="15">
        <v>0</v>
      </c>
      <c r="G5" s="16">
        <f>IF(((0.5*C5)-(0.5*D5)-(0.5*F5)-E5)&lt;0,0,ROUND((0.5*C5)-(0.5*D5)-(0.5*F5)-E5,0))</f>
        <v>8091547</v>
      </c>
      <c r="H5" s="14">
        <v>5107940</v>
      </c>
      <c r="I5" s="14">
        <v>0</v>
      </c>
      <c r="J5" s="16">
        <f>IF(((0.5*C5)-(0.5*D5)-(0.5*F5)-H5-I5)&lt;0,0,ROUND((0.5*C5)-(0.5*D5)-(0.5*F5)-H5-I5,0))</f>
        <v>8013408</v>
      </c>
      <c r="K5" s="14">
        <f>J5+G5</f>
        <v>16104955</v>
      </c>
    </row>
    <row r="6" spans="1:11" ht="13.5" customHeight="1" x14ac:dyDescent="0.2">
      <c r="A6" s="12" t="s">
        <v>145</v>
      </c>
      <c r="B6" s="42">
        <v>58003</v>
      </c>
      <c r="C6" s="13">
        <v>1908130.520703828</v>
      </c>
      <c r="D6" s="14">
        <v>128447.77199999997</v>
      </c>
      <c r="E6" s="14">
        <v>1192460</v>
      </c>
      <c r="F6" s="15">
        <v>1250853</v>
      </c>
      <c r="G6" s="16">
        <f>IF(((0.5*C6)-(0.5*D6)-(0.5*F6)-E6)&lt;0,0,ROUND((0.5*C6)-(0.5*D6)-(0.5*F6)-E6,0))</f>
        <v>0</v>
      </c>
      <c r="H6" s="14">
        <v>1103602</v>
      </c>
      <c r="I6" s="14">
        <v>0</v>
      </c>
      <c r="J6" s="16">
        <f>IF(((0.5*C6)-(0.5*D6)-(0.5*F6)-H6-I6)&lt;0,0,ROUND((0.5*C6)-(0.5*D6)-(0.5*F6)-H6-I6,0))</f>
        <v>0</v>
      </c>
      <c r="K6" s="14">
        <f>J6+G6</f>
        <v>0</v>
      </c>
    </row>
    <row r="7" spans="1:11" ht="13.5" customHeight="1" x14ac:dyDescent="0.2">
      <c r="A7" s="12" t="s">
        <v>152</v>
      </c>
      <c r="B7" s="42">
        <v>61001</v>
      </c>
      <c r="C7" s="13">
        <v>2337999.7368607158</v>
      </c>
      <c r="D7" s="14">
        <v>74045.562000000005</v>
      </c>
      <c r="E7" s="14">
        <v>461068</v>
      </c>
      <c r="F7" s="15">
        <v>0</v>
      </c>
      <c r="G7" s="16">
        <f>IF(((0.5*C7)-(0.5*D7)-(0.5*F7)-E7)&lt;0,0,ROUND((0.5*C7)-(0.5*D7)-(0.5*F7)-E7,0))</f>
        <v>670909</v>
      </c>
      <c r="H7" s="14">
        <v>439604</v>
      </c>
      <c r="I7" s="14">
        <v>0</v>
      </c>
      <c r="J7" s="16">
        <f>IF(((0.5*C7)-(0.5*D7)-(0.5*F7)-H7-I7)&lt;0,0,ROUND((0.5*C7)-(0.5*D7)-(0.5*F7)-H7-I7,0))</f>
        <v>692373</v>
      </c>
      <c r="K7" s="14">
        <f>J7+G7</f>
        <v>1363282</v>
      </c>
    </row>
    <row r="8" spans="1:11" ht="13.5" customHeight="1" x14ac:dyDescent="0.2">
      <c r="A8" s="12" t="s">
        <v>36</v>
      </c>
      <c r="B8" s="42">
        <v>11001</v>
      </c>
      <c r="C8" s="13">
        <v>2258143.8253703346</v>
      </c>
      <c r="D8" s="14">
        <v>72001.608000000007</v>
      </c>
      <c r="E8" s="14">
        <v>355562</v>
      </c>
      <c r="F8" s="15">
        <v>0</v>
      </c>
      <c r="G8" s="16">
        <f>IF(((0.5*C8)-(0.5*D8)-(0.5*F8)-E8)&lt;0,0,ROUND((0.5*C8)-(0.5*D8)-(0.5*F8)-E8,0))</f>
        <v>737509</v>
      </c>
      <c r="H8" s="14">
        <v>372760</v>
      </c>
      <c r="I8" s="14">
        <v>0</v>
      </c>
      <c r="J8" s="16">
        <f>IF(((0.5*C8)-(0.5*D8)-(0.5*F8)-H8-I8)&lt;0,0,ROUND((0.5*C8)-(0.5*D8)-(0.5*F8)-H8-I8,0))</f>
        <v>720311</v>
      </c>
      <c r="K8" s="14">
        <f>J8+G8</f>
        <v>1457820</v>
      </c>
    </row>
    <row r="9" spans="1:11" ht="13.5" customHeight="1" x14ac:dyDescent="0.2">
      <c r="A9" s="12" t="s">
        <v>91</v>
      </c>
      <c r="B9" s="42">
        <v>38001</v>
      </c>
      <c r="C9" s="13">
        <v>1866526.9841649323</v>
      </c>
      <c r="D9" s="14">
        <v>52252.680000000008</v>
      </c>
      <c r="E9" s="14">
        <v>508020</v>
      </c>
      <c r="F9" s="15">
        <v>0</v>
      </c>
      <c r="G9" s="16">
        <f>IF(((0.5*C9)-(0.5*D9)-(0.5*F9)-E9)&lt;0,0,ROUND((0.5*C9)-(0.5*D9)-(0.5*F9)-E9,0))</f>
        <v>399117</v>
      </c>
      <c r="H9" s="14">
        <v>514598</v>
      </c>
      <c r="I9" s="14">
        <v>0</v>
      </c>
      <c r="J9" s="16">
        <f>IF(((0.5*C9)-(0.5*D9)-(0.5*F9)-H9-I9)&lt;0,0,ROUND((0.5*C9)-(0.5*D9)-(0.5*F9)-H9-I9,0))</f>
        <v>392539</v>
      </c>
      <c r="K9" s="14">
        <f>J9+G9</f>
        <v>791656</v>
      </c>
    </row>
    <row r="10" spans="1:11" ht="13.5" customHeight="1" x14ac:dyDescent="0.2">
      <c r="A10" s="12" t="s">
        <v>60</v>
      </c>
      <c r="B10" s="42">
        <v>21001</v>
      </c>
      <c r="C10" s="13">
        <v>1344876.256363563</v>
      </c>
      <c r="D10" s="14">
        <v>41084.626000000004</v>
      </c>
      <c r="E10" s="14">
        <v>198879</v>
      </c>
      <c r="F10" s="15">
        <v>0</v>
      </c>
      <c r="G10" s="16">
        <f>IF(((0.5*C10)-(0.5*D10)-(0.5*F10)-E10)&lt;0,0,ROUND((0.5*C10)-(0.5*D10)-(0.5*F10)-E10,0))</f>
        <v>453017</v>
      </c>
      <c r="H10" s="14">
        <v>188910</v>
      </c>
      <c r="I10" s="14">
        <v>0</v>
      </c>
      <c r="J10" s="16">
        <f>IF(((0.5*C10)-(0.5*D10)-(0.5*F10)-H10-I10)&lt;0,0,ROUND((0.5*C10)-(0.5*D10)-(0.5*F10)-H10-I10,0))</f>
        <v>462986</v>
      </c>
      <c r="K10" s="14">
        <f>J10+G10</f>
        <v>916003</v>
      </c>
    </row>
    <row r="11" spans="1:11" ht="13.5" customHeight="1" x14ac:dyDescent="0.2">
      <c r="A11" s="12" t="s">
        <v>20</v>
      </c>
      <c r="B11" s="42">
        <v>4001</v>
      </c>
      <c r="C11" s="13">
        <v>1702527.3143419127</v>
      </c>
      <c r="D11" s="14">
        <v>28785.469999999994</v>
      </c>
      <c r="E11" s="14">
        <v>222832</v>
      </c>
      <c r="F11" s="15">
        <v>0</v>
      </c>
      <c r="G11" s="16">
        <f>IF(((0.5*C11)-(0.5*D11)-(0.5*F11)-E11)&lt;0,0,ROUND((0.5*C11)-(0.5*D11)-(0.5*F11)-E11,0))</f>
        <v>614039</v>
      </c>
      <c r="H11" s="14">
        <v>214395</v>
      </c>
      <c r="I11" s="14">
        <v>0</v>
      </c>
      <c r="J11" s="16">
        <f>IF(((0.5*C11)-(0.5*D11)-(0.5*F11)-H11-I11)&lt;0,0,ROUND((0.5*C11)-(0.5*D11)-(0.5*F11)-H11-I11,0))</f>
        <v>622476</v>
      </c>
      <c r="K11" s="14">
        <f>J11+G11</f>
        <v>1236515</v>
      </c>
    </row>
    <row r="12" spans="1:11" ht="13.5" customHeight="1" x14ac:dyDescent="0.2">
      <c r="A12" s="12" t="s">
        <v>116</v>
      </c>
      <c r="B12" s="42">
        <v>49001</v>
      </c>
      <c r="C12" s="13">
        <v>3250147.0171457231</v>
      </c>
      <c r="D12" s="14">
        <v>41821.353999999992</v>
      </c>
      <c r="E12" s="14">
        <v>359935</v>
      </c>
      <c r="F12" s="15">
        <v>0</v>
      </c>
      <c r="G12" s="16">
        <f>IF(((0.5*C12)-(0.5*D12)-(0.5*F12)-E12)&lt;0,0,ROUND((0.5*C12)-(0.5*D12)-(0.5*F12)-E12,0))</f>
        <v>1244228</v>
      </c>
      <c r="H12" s="14">
        <v>390005</v>
      </c>
      <c r="I12" s="14">
        <v>0</v>
      </c>
      <c r="J12" s="16">
        <f>IF(((0.5*C12)-(0.5*D12)-(0.5*F12)-H12-I12)&lt;0,0,ROUND((0.5*C12)-(0.5*D12)-(0.5*F12)-H12-I12,0))</f>
        <v>1214158</v>
      </c>
      <c r="K12" s="14">
        <f>J12+G12</f>
        <v>2458386</v>
      </c>
    </row>
    <row r="13" spans="1:11" ht="13.5" customHeight="1" x14ac:dyDescent="0.2">
      <c r="A13" s="12" t="s">
        <v>33</v>
      </c>
      <c r="B13" s="42">
        <v>9001</v>
      </c>
      <c r="C13" s="13">
        <v>8171483.0353409797</v>
      </c>
      <c r="D13" s="14">
        <v>162823.58999999997</v>
      </c>
      <c r="E13" s="14">
        <v>1146199</v>
      </c>
      <c r="F13" s="15">
        <v>0</v>
      </c>
      <c r="G13" s="16">
        <f>IF(((0.5*C13)-(0.5*D13)-(0.5*F13)-E13)&lt;0,0,ROUND((0.5*C13)-(0.5*D13)-(0.5*F13)-E13,0))</f>
        <v>2858131</v>
      </c>
      <c r="H13" s="14">
        <v>1177221</v>
      </c>
      <c r="I13" s="14">
        <v>94.7</v>
      </c>
      <c r="J13" s="16">
        <f>IF(((0.5*C13)-(0.5*D13)-(0.5*F13)-H13-I13)&lt;0,0,ROUND((0.5*C13)-(0.5*D13)-(0.5*F13)-H13-I13,0))</f>
        <v>2827014</v>
      </c>
      <c r="K13" s="14">
        <f>J13+G13</f>
        <v>5685145</v>
      </c>
    </row>
    <row r="14" spans="1:11" ht="13.5" customHeight="1" x14ac:dyDescent="0.2">
      <c r="A14" s="12" t="s">
        <v>19</v>
      </c>
      <c r="B14" s="42">
        <v>3001</v>
      </c>
      <c r="C14" s="13">
        <v>3081363.5058238357</v>
      </c>
      <c r="D14" s="14">
        <v>113482.61199999999</v>
      </c>
      <c r="E14" s="14">
        <v>233261</v>
      </c>
      <c r="F14" s="15">
        <v>0</v>
      </c>
      <c r="G14" s="16">
        <f>IF(((0.5*C14)-(0.5*D14)-(0.5*F14)-E14)&lt;0,0,ROUND((0.5*C14)-(0.5*D14)-(0.5*F14)-E14,0))</f>
        <v>1250679</v>
      </c>
      <c r="H14" s="14">
        <v>249257</v>
      </c>
      <c r="I14" s="14">
        <v>0</v>
      </c>
      <c r="J14" s="16">
        <f>IF(((0.5*C14)-(0.5*D14)-(0.5*F14)-H14-I14)&lt;0,0,ROUND((0.5*C14)-(0.5*D14)-(0.5*F14)-H14-I14,0))</f>
        <v>1234683</v>
      </c>
      <c r="K14" s="14">
        <f>J14+G14</f>
        <v>2485362</v>
      </c>
    </row>
    <row r="15" spans="1:11" ht="13.5" customHeight="1" x14ac:dyDescent="0.2">
      <c r="A15" s="12" t="s">
        <v>153</v>
      </c>
      <c r="B15" s="42">
        <v>61002</v>
      </c>
      <c r="C15" s="13">
        <v>4245368.2706695646</v>
      </c>
      <c r="D15" s="14">
        <v>129466.92600000002</v>
      </c>
      <c r="E15" s="14">
        <v>715904</v>
      </c>
      <c r="F15" s="15">
        <v>0</v>
      </c>
      <c r="G15" s="16">
        <f>IF(((0.5*C15)-(0.5*D15)-(0.5*F15)-E15)&lt;0,0,ROUND((0.5*C15)-(0.5*D15)-(0.5*F15)-E15,0))</f>
        <v>1342047</v>
      </c>
      <c r="H15" s="14">
        <v>698405</v>
      </c>
      <c r="I15" s="14">
        <v>0</v>
      </c>
      <c r="J15" s="16">
        <f>IF(((0.5*C15)-(0.5*D15)-(0.5*F15)-H15-I15)&lt;0,0,ROUND((0.5*C15)-(0.5*D15)-(0.5*F15)-H15-I15,0))</f>
        <v>1359546</v>
      </c>
      <c r="K15" s="14">
        <f>J15+G15</f>
        <v>2701593</v>
      </c>
    </row>
    <row r="16" spans="1:11" ht="13.5" customHeight="1" x14ac:dyDescent="0.2">
      <c r="A16" s="12" t="s">
        <v>69</v>
      </c>
      <c r="B16" s="42">
        <v>25001</v>
      </c>
      <c r="C16" s="13">
        <v>521558.65897755901</v>
      </c>
      <c r="D16" s="14">
        <v>27115.473999999995</v>
      </c>
      <c r="E16" s="14">
        <v>243979</v>
      </c>
      <c r="F16" s="15">
        <v>0</v>
      </c>
      <c r="G16" s="16">
        <f>IF(((0.5*C16)-(0.5*D16)-(0.5*F16)-E16)&lt;0,0,ROUND((0.5*C16)-(0.5*D16)-(0.5*F16)-E16,0))</f>
        <v>3243</v>
      </c>
      <c r="H16" s="14">
        <v>262681</v>
      </c>
      <c r="I16" s="14">
        <v>0</v>
      </c>
      <c r="J16" s="16">
        <f>IF(((0.5*C16)-(0.5*D16)-(0.5*F16)-H16-I16)&lt;0,0,ROUND((0.5*C16)-(0.5*D16)-(0.5*F16)-H16-I16,0))</f>
        <v>0</v>
      </c>
      <c r="K16" s="14">
        <f>J16+G16</f>
        <v>3243</v>
      </c>
    </row>
    <row r="17" spans="1:11" ht="13.5" customHeight="1" x14ac:dyDescent="0.2">
      <c r="A17" s="12" t="s">
        <v>130</v>
      </c>
      <c r="B17" s="42">
        <v>52001</v>
      </c>
      <c r="C17" s="13">
        <v>1050568.1559405117</v>
      </c>
      <c r="D17" s="14">
        <v>61820.561999999976</v>
      </c>
      <c r="E17" s="14">
        <v>306548</v>
      </c>
      <c r="F17" s="15">
        <v>0</v>
      </c>
      <c r="G17" s="16">
        <f>IF(((0.5*C17)-(0.5*D17)-(0.5*F17)-E17)&lt;0,0,ROUND((0.5*C17)-(0.5*D17)-(0.5*F17)-E17,0))</f>
        <v>187826</v>
      </c>
      <c r="H17" s="14">
        <v>295034</v>
      </c>
      <c r="I17" s="14">
        <v>0</v>
      </c>
      <c r="J17" s="16">
        <f>IF(((0.5*C17)-(0.5*D17)-(0.5*F17)-H17-I17)&lt;0,0,ROUND((0.5*C17)-(0.5*D17)-(0.5*F17)-H17-I17,0))</f>
        <v>199340</v>
      </c>
      <c r="K17" s="14">
        <f>J17+G17</f>
        <v>387166</v>
      </c>
    </row>
    <row r="18" spans="1:11" ht="13.5" customHeight="1" x14ac:dyDescent="0.2">
      <c r="A18" s="12" t="s">
        <v>21</v>
      </c>
      <c r="B18" s="42">
        <v>4002</v>
      </c>
      <c r="C18" s="13">
        <v>3132890.6104283379</v>
      </c>
      <c r="D18" s="14">
        <v>106097.03000000001</v>
      </c>
      <c r="E18" s="14">
        <v>558533</v>
      </c>
      <c r="F18" s="15">
        <v>0</v>
      </c>
      <c r="G18" s="16">
        <f>IF(((0.5*C18)-(0.5*D18)-(0.5*F18)-E18)&lt;0,0,ROUND((0.5*C18)-(0.5*D18)-(0.5*F18)-E18,0))</f>
        <v>954864</v>
      </c>
      <c r="H18" s="14">
        <v>545186</v>
      </c>
      <c r="I18" s="14">
        <v>0</v>
      </c>
      <c r="J18" s="16">
        <f>IF(((0.5*C18)-(0.5*D18)-(0.5*F18)-H18-I18)&lt;0,0,ROUND((0.5*C18)-(0.5*D18)-(0.5*F18)-H18-I18,0))</f>
        <v>968211</v>
      </c>
      <c r="K18" s="14">
        <f>J18+G18</f>
        <v>1923075</v>
      </c>
    </row>
    <row r="19" spans="1:11" ht="13.5" customHeight="1" x14ac:dyDescent="0.2">
      <c r="A19" s="12" t="s">
        <v>62</v>
      </c>
      <c r="B19" s="42">
        <v>22001</v>
      </c>
      <c r="C19" s="13">
        <v>881136.100152659</v>
      </c>
      <c r="D19" s="14">
        <v>55939.976000000002</v>
      </c>
      <c r="E19" s="14">
        <v>260697</v>
      </c>
      <c r="F19" s="15">
        <v>0</v>
      </c>
      <c r="G19" s="16">
        <f>IF(((0.5*C19)-(0.5*D19)-(0.5*F19)-E19)&lt;0,0,ROUND((0.5*C19)-(0.5*D19)-(0.5*F19)-E19,0))</f>
        <v>151901</v>
      </c>
      <c r="H19" s="14">
        <v>257691</v>
      </c>
      <c r="I19" s="14">
        <v>0</v>
      </c>
      <c r="J19" s="16">
        <f>IF(((0.5*C19)-(0.5*D19)-(0.5*F19)-H19-I19)&lt;0,0,ROUND((0.5*C19)-(0.5*D19)-(0.5*F19)-H19-I19,0))</f>
        <v>154907</v>
      </c>
      <c r="K19" s="14">
        <f>J19+G19</f>
        <v>306808</v>
      </c>
    </row>
    <row r="20" spans="1:11" ht="13.5" customHeight="1" x14ac:dyDescent="0.2">
      <c r="A20" s="12" t="s">
        <v>117</v>
      </c>
      <c r="B20" s="42">
        <v>49002</v>
      </c>
      <c r="C20" s="13">
        <v>27978194.668672763</v>
      </c>
      <c r="D20" s="14">
        <v>698681.24</v>
      </c>
      <c r="E20" s="14">
        <v>4317201</v>
      </c>
      <c r="F20" s="15">
        <v>0</v>
      </c>
      <c r="G20" s="16">
        <f>IF(((0.5*C20)-(0.5*D20)-(0.5*F20)-E20)&lt;0,0,ROUND((0.5*C20)-(0.5*D20)-(0.5*F20)-E20,0))</f>
        <v>9322556</v>
      </c>
      <c r="H20" s="14">
        <v>4736667</v>
      </c>
      <c r="I20" s="14">
        <v>0</v>
      </c>
      <c r="J20" s="16">
        <f>IF(((0.5*C20)-(0.5*D20)-(0.5*F20)-H20-I20)&lt;0,0,ROUND((0.5*C20)-(0.5*D20)-(0.5*F20)-H20-I20,0))</f>
        <v>8903090</v>
      </c>
      <c r="K20" s="14">
        <f>J20+G20</f>
        <v>18225646</v>
      </c>
    </row>
    <row r="21" spans="1:11" ht="13.5" customHeight="1" x14ac:dyDescent="0.2">
      <c r="A21" s="12" t="s">
        <v>80</v>
      </c>
      <c r="B21" s="42">
        <v>30003</v>
      </c>
      <c r="C21" s="13">
        <v>2306968.3952469723</v>
      </c>
      <c r="D21" s="14">
        <v>41381.838000000018</v>
      </c>
      <c r="E21" s="14">
        <v>451439</v>
      </c>
      <c r="F21" s="15">
        <v>0</v>
      </c>
      <c r="G21" s="16">
        <f>IF(((0.5*C21)-(0.5*D21)-(0.5*F21)-E21)&lt;0,0,ROUND((0.5*C21)-(0.5*D21)-(0.5*F21)-E21,0))</f>
        <v>681354</v>
      </c>
      <c r="H21" s="14">
        <v>448826</v>
      </c>
      <c r="I21" s="14">
        <v>0</v>
      </c>
      <c r="J21" s="16">
        <f>IF(((0.5*C21)-(0.5*D21)-(0.5*F21)-H21-I21)&lt;0,0,ROUND((0.5*C21)-(0.5*D21)-(0.5*F21)-H21-I21,0))</f>
        <v>683967</v>
      </c>
      <c r="K21" s="14">
        <f>J21+G21</f>
        <v>1365321</v>
      </c>
    </row>
    <row r="22" spans="1:11" ht="13.5" customHeight="1" x14ac:dyDescent="0.2">
      <c r="A22" s="12" t="s">
        <v>110</v>
      </c>
      <c r="B22" s="42">
        <v>45004</v>
      </c>
      <c r="C22" s="13">
        <v>2855700.9270009035</v>
      </c>
      <c r="D22" s="14">
        <v>305678.94799999997</v>
      </c>
      <c r="E22" s="14">
        <v>989012</v>
      </c>
      <c r="F22" s="15">
        <v>0</v>
      </c>
      <c r="G22" s="16">
        <f>IF(((0.5*C22)-(0.5*D22)-(0.5*F22)-E22)&lt;0,0,ROUND((0.5*C22)-(0.5*D22)-(0.5*F22)-E22,0))</f>
        <v>285999</v>
      </c>
      <c r="H22" s="14">
        <v>979016</v>
      </c>
      <c r="I22" s="14">
        <v>0</v>
      </c>
      <c r="J22" s="16">
        <f>IF(((0.5*C22)-(0.5*D22)-(0.5*F22)-H22-I22)&lt;0,0,ROUND((0.5*C22)-(0.5*D22)-(0.5*F22)-H22-I22,0))</f>
        <v>295995</v>
      </c>
      <c r="K22" s="14">
        <f>J22+G22</f>
        <v>581994</v>
      </c>
    </row>
    <row r="23" spans="1:11" ht="13.5" customHeight="1" x14ac:dyDescent="0.2">
      <c r="A23" s="12" t="s">
        <v>23</v>
      </c>
      <c r="B23" s="42">
        <v>5001</v>
      </c>
      <c r="C23" s="13">
        <v>20065106.694665238</v>
      </c>
      <c r="D23" s="14">
        <v>541990.46999999986</v>
      </c>
      <c r="E23" s="14">
        <v>4006219</v>
      </c>
      <c r="F23" s="15">
        <v>0</v>
      </c>
      <c r="G23" s="16">
        <f>IF(((0.5*C23)-(0.5*D23)-(0.5*F23)-E23)&lt;0,0,ROUND((0.5*C23)-(0.5*D23)-(0.5*F23)-E23,0))</f>
        <v>5755339</v>
      </c>
      <c r="H23" s="14">
        <v>4171193</v>
      </c>
      <c r="I23" s="14">
        <v>0</v>
      </c>
      <c r="J23" s="16">
        <f>IF(((0.5*C23)-(0.5*D23)-(0.5*F23)-H23-I23)&lt;0,0,ROUND((0.5*C23)-(0.5*D23)-(0.5*F23)-H23-I23,0))</f>
        <v>5590365</v>
      </c>
      <c r="K23" s="14">
        <f>J23+G23</f>
        <v>11345704</v>
      </c>
    </row>
    <row r="24" spans="1:11" ht="13.5" customHeight="1" x14ac:dyDescent="0.2">
      <c r="A24" s="12" t="s">
        <v>71</v>
      </c>
      <c r="B24" s="42">
        <v>26002</v>
      </c>
      <c r="C24" s="13">
        <v>1663272.4992593681</v>
      </c>
      <c r="D24" s="14">
        <v>35853.401999999987</v>
      </c>
      <c r="E24" s="14">
        <v>223191</v>
      </c>
      <c r="F24" s="15">
        <v>0</v>
      </c>
      <c r="G24" s="16">
        <f>IF(((0.5*C24)-(0.5*D24)-(0.5*F24)-E24)&lt;0,0,ROUND((0.5*C24)-(0.5*D24)-(0.5*F24)-E24,0))</f>
        <v>590519</v>
      </c>
      <c r="H24" s="14">
        <v>227363</v>
      </c>
      <c r="I24" s="14">
        <v>0</v>
      </c>
      <c r="J24" s="16">
        <f>IF(((0.5*C24)-(0.5*D24)-(0.5*F24)-H24-I24)&lt;0,0,ROUND((0.5*C24)-(0.5*D24)-(0.5*F24)-H24-I24,0))</f>
        <v>586347</v>
      </c>
      <c r="K24" s="14">
        <f>J24+G24</f>
        <v>1176866</v>
      </c>
    </row>
    <row r="25" spans="1:11" ht="13.5" customHeight="1" x14ac:dyDescent="0.2">
      <c r="A25" s="12" t="s">
        <v>105</v>
      </c>
      <c r="B25" s="42">
        <v>43001</v>
      </c>
      <c r="C25" s="13">
        <v>1620774.5796566948</v>
      </c>
      <c r="D25" s="14">
        <v>40459.635999999991</v>
      </c>
      <c r="E25" s="14">
        <v>254143</v>
      </c>
      <c r="F25" s="15">
        <v>0</v>
      </c>
      <c r="G25" s="16">
        <f>IF(((0.5*C25)-(0.5*D25)-(0.5*F25)-E25)&lt;0,0,ROUND((0.5*C25)-(0.5*D25)-(0.5*F25)-E25,0))</f>
        <v>536014</v>
      </c>
      <c r="H25" s="14">
        <v>257095</v>
      </c>
      <c r="I25" s="14">
        <v>0</v>
      </c>
      <c r="J25" s="16">
        <f>IF(((0.5*C25)-(0.5*D25)-(0.5*F25)-H25-I25)&lt;0,0,ROUND((0.5*C25)-(0.5*D25)-(0.5*F25)-H25-I25,0))</f>
        <v>533062</v>
      </c>
      <c r="K25" s="14">
        <f>J25+G25</f>
        <v>1069076</v>
      </c>
    </row>
    <row r="26" spans="1:11" ht="13.5" customHeight="1" x14ac:dyDescent="0.2">
      <c r="A26" s="12" t="s">
        <v>100</v>
      </c>
      <c r="B26" s="42">
        <v>41001</v>
      </c>
      <c r="C26" s="13">
        <v>5225183.5897755902</v>
      </c>
      <c r="D26" s="14">
        <v>124978.59399999998</v>
      </c>
      <c r="E26" s="14">
        <v>1055995</v>
      </c>
      <c r="F26" s="15">
        <v>0</v>
      </c>
      <c r="G26" s="16">
        <f>IF(((0.5*C26)-(0.5*D26)-(0.5*F26)-E26)&lt;0,0,ROUND((0.5*C26)-(0.5*D26)-(0.5*F26)-E26,0))</f>
        <v>1494107</v>
      </c>
      <c r="H26" s="14">
        <v>1123931</v>
      </c>
      <c r="I26" s="14">
        <v>0</v>
      </c>
      <c r="J26" s="16">
        <f>IF(((0.5*C26)-(0.5*D26)-(0.5*F26)-H26-I26)&lt;0,0,ROUND((0.5*C26)-(0.5*D26)-(0.5*F26)-H26-I26,0))</f>
        <v>1426171</v>
      </c>
      <c r="K26" s="14">
        <f>J26+G26</f>
        <v>2920278</v>
      </c>
    </row>
    <row r="27" spans="1:11" ht="13.5" customHeight="1" x14ac:dyDescent="0.2">
      <c r="A27" s="12" t="s">
        <v>75</v>
      </c>
      <c r="B27" s="42">
        <v>28001</v>
      </c>
      <c r="C27" s="13">
        <v>2201344.4316239036</v>
      </c>
      <c r="D27" s="14">
        <v>55499.863999999994</v>
      </c>
      <c r="E27" s="14">
        <v>327135</v>
      </c>
      <c r="F27" s="15">
        <v>0</v>
      </c>
      <c r="G27" s="16">
        <f>IF(((0.5*C27)-(0.5*D27)-(0.5*F27)-E27)&lt;0,0,ROUND((0.5*C27)-(0.5*D27)-(0.5*F27)-E27,0))</f>
        <v>745787</v>
      </c>
      <c r="H27" s="14">
        <v>324385</v>
      </c>
      <c r="I27" s="14">
        <v>0</v>
      </c>
      <c r="J27" s="16">
        <f>IF(((0.5*C27)-(0.5*D27)-(0.5*F27)-H27-I27)&lt;0,0,ROUND((0.5*C27)-(0.5*D27)-(0.5*F27)-H27-I27,0))</f>
        <v>748537</v>
      </c>
      <c r="K27" s="14">
        <f>J27+G27</f>
        <v>1494324</v>
      </c>
    </row>
    <row r="28" spans="1:11" ht="13.5" customHeight="1" x14ac:dyDescent="0.2">
      <c r="A28" s="12" t="s">
        <v>148</v>
      </c>
      <c r="B28" s="42">
        <v>60001</v>
      </c>
      <c r="C28" s="13">
        <v>2007135.2475931076</v>
      </c>
      <c r="D28" s="14">
        <v>50559.753999999994</v>
      </c>
      <c r="E28" s="14">
        <v>303118</v>
      </c>
      <c r="F28" s="15">
        <v>0</v>
      </c>
      <c r="G28" s="16">
        <f>IF(((0.5*C28)-(0.5*D28)-(0.5*F28)-E28)&lt;0,0,ROUND((0.5*C28)-(0.5*D28)-(0.5*F28)-E28,0))</f>
        <v>675170</v>
      </c>
      <c r="H28" s="14">
        <v>292081</v>
      </c>
      <c r="I28" s="14">
        <v>0</v>
      </c>
      <c r="J28" s="16">
        <f>IF(((0.5*C28)-(0.5*D28)-(0.5*F28)-H28-I28)&lt;0,0,ROUND((0.5*C28)-(0.5*D28)-(0.5*F28)-H28-I28,0))</f>
        <v>686207</v>
      </c>
      <c r="K28" s="14">
        <f>J28+G28</f>
        <v>1361377</v>
      </c>
    </row>
    <row r="29" spans="1:11" ht="13.5" customHeight="1" x14ac:dyDescent="0.2">
      <c r="A29" s="12" t="s">
        <v>31</v>
      </c>
      <c r="B29" s="42">
        <v>7001</v>
      </c>
      <c r="C29" s="13">
        <v>5225123.6623968948</v>
      </c>
      <c r="D29" s="14">
        <v>213445.73999999996</v>
      </c>
      <c r="E29" s="14">
        <v>947614</v>
      </c>
      <c r="F29" s="15">
        <v>0</v>
      </c>
      <c r="G29" s="16">
        <f>IF(((0.5*C29)-(0.5*D29)-(0.5*F29)-E29)&lt;0,0,ROUND((0.5*C29)-(0.5*D29)-(0.5*F29)-E29,0))</f>
        <v>1558225</v>
      </c>
      <c r="H29" s="14">
        <v>918260</v>
      </c>
      <c r="I29" s="14">
        <v>0</v>
      </c>
      <c r="J29" s="16">
        <f>IF(((0.5*C29)-(0.5*D29)-(0.5*F29)-H29-I29)&lt;0,0,ROUND((0.5*C29)-(0.5*D29)-(0.5*F29)-H29-I29,0))</f>
        <v>1587579</v>
      </c>
      <c r="K29" s="14">
        <f>J29+G29</f>
        <v>3145804</v>
      </c>
    </row>
    <row r="30" spans="1:11" ht="13.5" customHeight="1" x14ac:dyDescent="0.2">
      <c r="A30" s="12" t="s">
        <v>94</v>
      </c>
      <c r="B30" s="42">
        <v>39001</v>
      </c>
      <c r="C30" s="13">
        <v>3371274.2242552987</v>
      </c>
      <c r="D30" s="14">
        <v>97862.526000000013</v>
      </c>
      <c r="E30" s="14">
        <v>594278</v>
      </c>
      <c r="F30" s="15">
        <v>0</v>
      </c>
      <c r="G30" s="16">
        <f>IF(((0.5*C30)-(0.5*D30)-(0.5*F30)-E30)&lt;0,0,ROUND((0.5*C30)-(0.5*D30)-(0.5*F30)-E30,0))</f>
        <v>1042428</v>
      </c>
      <c r="H30" s="14">
        <v>616833</v>
      </c>
      <c r="I30" s="14">
        <v>0</v>
      </c>
      <c r="J30" s="16">
        <f>IF(((0.5*C30)-(0.5*D30)-(0.5*F30)-H30-I30)&lt;0,0,ROUND((0.5*C30)-(0.5*D30)-(0.5*F30)-H30-I30,0))</f>
        <v>1019873</v>
      </c>
      <c r="K30" s="14">
        <f>J30+G30</f>
        <v>2062301</v>
      </c>
    </row>
    <row r="31" spans="1:11" ht="13.5" customHeight="1" x14ac:dyDescent="0.2">
      <c r="A31" s="12" t="s">
        <v>39</v>
      </c>
      <c r="B31" s="42">
        <v>12002</v>
      </c>
      <c r="C31" s="13">
        <v>2960877.0753708156</v>
      </c>
      <c r="D31" s="14">
        <v>162389.53599999999</v>
      </c>
      <c r="E31" s="14">
        <v>891505</v>
      </c>
      <c r="F31" s="15">
        <v>0</v>
      </c>
      <c r="G31" s="16">
        <f>IF(((0.5*C31)-(0.5*D31)-(0.5*F31)-E31)&lt;0,0,ROUND((0.5*C31)-(0.5*D31)-(0.5*F31)-E31,0))</f>
        <v>507739</v>
      </c>
      <c r="H31" s="14">
        <v>986053</v>
      </c>
      <c r="I31" s="14">
        <v>0</v>
      </c>
      <c r="J31" s="16">
        <f>IF(((0.5*C31)-(0.5*D31)-(0.5*F31)-H31-I31)&lt;0,0,ROUND((0.5*C31)-(0.5*D31)-(0.5*F31)-H31-I31,0))</f>
        <v>413191</v>
      </c>
      <c r="K31" s="14">
        <f>J31+G31</f>
        <v>920930</v>
      </c>
    </row>
    <row r="32" spans="1:11" ht="13.5" customHeight="1" x14ac:dyDescent="0.2">
      <c r="A32" s="12" t="s">
        <v>124</v>
      </c>
      <c r="B32" s="42">
        <v>50005</v>
      </c>
      <c r="C32" s="13">
        <v>1986890.1294383202</v>
      </c>
      <c r="D32" s="14">
        <v>51788.538</v>
      </c>
      <c r="E32" s="14">
        <v>297745</v>
      </c>
      <c r="F32" s="15">
        <v>0</v>
      </c>
      <c r="G32" s="16">
        <f>IF(((0.5*C32)-(0.5*D32)-(0.5*F32)-E32)&lt;0,0,ROUND((0.5*C32)-(0.5*D32)-(0.5*F32)-E32,0))</f>
        <v>669806</v>
      </c>
      <c r="H32" s="14">
        <v>307020</v>
      </c>
      <c r="I32" s="14">
        <v>0</v>
      </c>
      <c r="J32" s="16">
        <f>IF(((0.5*C32)-(0.5*D32)-(0.5*F32)-H32-I32)&lt;0,0,ROUND((0.5*C32)-(0.5*D32)-(0.5*F32)-H32-I32,0))</f>
        <v>660531</v>
      </c>
      <c r="K32" s="14">
        <f>J32+G32</f>
        <v>1330337</v>
      </c>
    </row>
    <row r="33" spans="1:11" ht="13.5" customHeight="1" x14ac:dyDescent="0.2">
      <c r="A33" s="12" t="s">
        <v>147</v>
      </c>
      <c r="B33" s="42">
        <v>59003</v>
      </c>
      <c r="C33" s="13">
        <v>1503190.2851930361</v>
      </c>
      <c r="D33" s="14">
        <v>26814.760000000002</v>
      </c>
      <c r="E33" s="14">
        <v>271881</v>
      </c>
      <c r="F33" s="15">
        <v>0</v>
      </c>
      <c r="G33" s="16">
        <f>IF(((0.5*C33)-(0.5*D33)-(0.5*F33)-E33)&lt;0,0,ROUND((0.5*C33)-(0.5*D33)-(0.5*F33)-E33,0))</f>
        <v>466307</v>
      </c>
      <c r="H33" s="14">
        <v>274164</v>
      </c>
      <c r="I33" s="14">
        <v>0</v>
      </c>
      <c r="J33" s="16">
        <f>IF(((0.5*C33)-(0.5*D33)-(0.5*F33)-H33-I33)&lt;0,0,ROUND((0.5*C33)-(0.5*D33)-(0.5*F33)-H33-I33,0))</f>
        <v>464024</v>
      </c>
      <c r="K33" s="14">
        <f>J33+G33</f>
        <v>930331</v>
      </c>
    </row>
    <row r="34" spans="1:11" ht="13.5" customHeight="1" x14ac:dyDescent="0.2">
      <c r="A34" s="12" t="s">
        <v>61</v>
      </c>
      <c r="B34" s="42">
        <v>21003</v>
      </c>
      <c r="C34" s="13">
        <v>1858665.0125204066</v>
      </c>
      <c r="D34" s="14">
        <v>86478.05799999999</v>
      </c>
      <c r="E34" s="14">
        <v>471046</v>
      </c>
      <c r="F34" s="15">
        <v>0</v>
      </c>
      <c r="G34" s="16">
        <f>IF(((0.5*C34)-(0.5*D34)-(0.5*F34)-E34)&lt;0,0,ROUND((0.5*C34)-(0.5*D34)-(0.5*F34)-E34,0))</f>
        <v>415047</v>
      </c>
      <c r="H34" s="14">
        <v>458229</v>
      </c>
      <c r="I34" s="14">
        <v>0</v>
      </c>
      <c r="J34" s="16">
        <f>IF(((0.5*C34)-(0.5*D34)-(0.5*F34)-H34-I34)&lt;0,0,ROUND((0.5*C34)-(0.5*D34)-(0.5*F34)-H34-I34,0))</f>
        <v>427864</v>
      </c>
      <c r="K34" s="14">
        <f>J34+G34</f>
        <v>842911</v>
      </c>
    </row>
    <row r="35" spans="1:11" ht="13.5" customHeight="1" x14ac:dyDescent="0.2">
      <c r="A35" s="12" t="s">
        <v>50</v>
      </c>
      <c r="B35" s="42">
        <v>16001</v>
      </c>
      <c r="C35" s="13">
        <v>5310420.8556536809</v>
      </c>
      <c r="D35" s="14">
        <v>216977.07999999996</v>
      </c>
      <c r="E35" s="14">
        <v>2335502</v>
      </c>
      <c r="F35" s="15">
        <v>0</v>
      </c>
      <c r="G35" s="16">
        <f>IF(((0.5*C35)-(0.5*D35)-(0.5*F35)-E35)&lt;0,0,ROUND((0.5*C35)-(0.5*D35)-(0.5*F35)-E35,0))</f>
        <v>211220</v>
      </c>
      <c r="H35" s="14">
        <v>2489680</v>
      </c>
      <c r="I35" s="14">
        <v>0</v>
      </c>
      <c r="J35" s="16">
        <f>IF(((0.5*C35)-(0.5*D35)-(0.5*F35)-H35-I35)&lt;0,0,ROUND((0.5*C35)-(0.5*D35)-(0.5*F35)-H35-I35,0))</f>
        <v>57042</v>
      </c>
      <c r="K35" s="14">
        <f>J35+G35</f>
        <v>268262</v>
      </c>
    </row>
    <row r="36" spans="1:11" ht="13.5" customHeight="1" x14ac:dyDescent="0.2">
      <c r="A36" s="12" t="s">
        <v>155</v>
      </c>
      <c r="B36" s="42">
        <v>61008</v>
      </c>
      <c r="C36" s="13">
        <v>8252846.1861414788</v>
      </c>
      <c r="D36" s="14">
        <v>237737.86600000001</v>
      </c>
      <c r="E36" s="14">
        <v>2104568</v>
      </c>
      <c r="F36" s="15">
        <v>0</v>
      </c>
      <c r="G36" s="16">
        <f>IF(((0.5*C36)-(0.5*D36)-(0.5*F36)-E36)&lt;0,0,ROUND((0.5*C36)-(0.5*D36)-(0.5*F36)-E36,0))</f>
        <v>1902986</v>
      </c>
      <c r="H36" s="14">
        <v>2101954</v>
      </c>
      <c r="I36" s="14">
        <v>0</v>
      </c>
      <c r="J36" s="16">
        <f>IF(((0.5*C36)-(0.5*D36)-(0.5*F36)-H36-I36)&lt;0,0,ROUND((0.5*C36)-(0.5*D36)-(0.5*F36)-H36-I36,0))</f>
        <v>1905600</v>
      </c>
      <c r="K36" s="14">
        <f>J36+G36</f>
        <v>3808586</v>
      </c>
    </row>
    <row r="37" spans="1:11" ht="13.5" customHeight="1" x14ac:dyDescent="0.2">
      <c r="A37" s="12" t="s">
        <v>92</v>
      </c>
      <c r="B37" s="42">
        <v>38002</v>
      </c>
      <c r="C37" s="13">
        <v>2010487.3993841438</v>
      </c>
      <c r="D37" s="14">
        <v>58511.678000000007</v>
      </c>
      <c r="E37" s="14">
        <v>556494</v>
      </c>
      <c r="F37" s="15">
        <v>0</v>
      </c>
      <c r="G37" s="16">
        <f>IF(((0.5*C37)-(0.5*D37)-(0.5*F37)-E37)&lt;0,0,ROUND((0.5*C37)-(0.5*D37)-(0.5*F37)-E37,0))</f>
        <v>419494</v>
      </c>
      <c r="H37" s="14">
        <v>561034</v>
      </c>
      <c r="I37" s="14">
        <v>0</v>
      </c>
      <c r="J37" s="16">
        <f>IF(((0.5*C37)-(0.5*D37)-(0.5*F37)-H37-I37)&lt;0,0,ROUND((0.5*C37)-(0.5*D37)-(0.5*F37)-H37-I37,0))</f>
        <v>414954</v>
      </c>
      <c r="K37" s="14">
        <f>J37+G37</f>
        <v>834448</v>
      </c>
    </row>
    <row r="38" spans="1:11" ht="13.5" customHeight="1" x14ac:dyDescent="0.2">
      <c r="A38" s="12" t="s">
        <v>118</v>
      </c>
      <c r="B38" s="42">
        <v>49003</v>
      </c>
      <c r="C38" s="13">
        <v>5857312.3637815788</v>
      </c>
      <c r="D38" s="14">
        <v>197795.86399999994</v>
      </c>
      <c r="E38" s="14">
        <v>1032182</v>
      </c>
      <c r="F38" s="15">
        <v>0</v>
      </c>
      <c r="G38" s="16">
        <f>IF(((0.5*C38)-(0.5*D38)-(0.5*F38)-E38)&lt;0,0,ROUND((0.5*C38)-(0.5*D38)-(0.5*F38)-E38,0))</f>
        <v>1797576</v>
      </c>
      <c r="H38" s="14">
        <v>1106109</v>
      </c>
      <c r="I38" s="14">
        <v>0</v>
      </c>
      <c r="J38" s="16">
        <f>IF(((0.5*C38)-(0.5*D38)-(0.5*F38)-H38-I38)&lt;0,0,ROUND((0.5*C38)-(0.5*D38)-(0.5*F38)-H38-I38,0))</f>
        <v>1723649</v>
      </c>
      <c r="K38" s="14">
        <f>J38+G38</f>
        <v>3521225</v>
      </c>
    </row>
    <row r="39" spans="1:11" ht="13.5" customHeight="1" x14ac:dyDescent="0.2">
      <c r="A39" s="12" t="s">
        <v>26</v>
      </c>
      <c r="B39" s="42">
        <v>5006</v>
      </c>
      <c r="C39" s="13">
        <v>2613216.637206391</v>
      </c>
      <c r="D39" s="14">
        <v>319548.18399999989</v>
      </c>
      <c r="E39" s="14">
        <v>540674</v>
      </c>
      <c r="F39" s="15">
        <v>0</v>
      </c>
      <c r="G39" s="16">
        <f>IF(((0.5*C39)-(0.5*D39)-(0.5*F39)-E39)&lt;0,0,ROUND((0.5*C39)-(0.5*D39)-(0.5*F39)-E39,0))</f>
        <v>606160</v>
      </c>
      <c r="H39" s="14">
        <v>605286</v>
      </c>
      <c r="I39" s="14">
        <v>0</v>
      </c>
      <c r="J39" s="16">
        <f>IF(((0.5*C39)-(0.5*D39)-(0.5*F39)-H39-I39)&lt;0,0,ROUND((0.5*C39)-(0.5*D39)-(0.5*F39)-H39-I39,0))</f>
        <v>541548</v>
      </c>
      <c r="K39" s="14">
        <f>J39+G39</f>
        <v>1147708</v>
      </c>
    </row>
    <row r="40" spans="1:11" ht="13.5" customHeight="1" x14ac:dyDescent="0.2">
      <c r="A40" s="12" t="s">
        <v>57</v>
      </c>
      <c r="B40" s="42">
        <v>19004</v>
      </c>
      <c r="C40" s="13">
        <v>3231511.0272459118</v>
      </c>
      <c r="D40" s="14">
        <v>168112.57519999999</v>
      </c>
      <c r="E40" s="14">
        <v>871135</v>
      </c>
      <c r="F40" s="15">
        <v>0</v>
      </c>
      <c r="G40" s="16">
        <f>IF(((0.5*C40)-(0.5*D40)-(0.5*F40)-E40)&lt;0,0,ROUND((0.5*C40)-(0.5*D40)-(0.5*F40)-E40,0))</f>
        <v>660564</v>
      </c>
      <c r="H40" s="14">
        <v>891117</v>
      </c>
      <c r="I40" s="14">
        <v>0</v>
      </c>
      <c r="J40" s="16">
        <f>IF(((0.5*C40)-(0.5*D40)-(0.5*F40)-H40-I40)&lt;0,0,ROUND((0.5*C40)-(0.5*D40)-(0.5*F40)-H40-I40,0))</f>
        <v>640582</v>
      </c>
      <c r="K40" s="14">
        <f>J40+G40</f>
        <v>1301146</v>
      </c>
    </row>
    <row r="41" spans="1:11" ht="13.5" customHeight="1" x14ac:dyDescent="0.2">
      <c r="A41" s="12" t="s">
        <v>140</v>
      </c>
      <c r="B41" s="42">
        <v>56002</v>
      </c>
      <c r="C41" s="13">
        <v>1071057.9604003446</v>
      </c>
      <c r="D41" s="14">
        <v>30297.298000000003</v>
      </c>
      <c r="E41" s="14">
        <v>456569</v>
      </c>
      <c r="F41" s="15">
        <v>0</v>
      </c>
      <c r="G41" s="16">
        <f>IF(((0.5*C41)-(0.5*D41)-(0.5*F41)-E41)&lt;0,0,ROUND((0.5*C41)-(0.5*D41)-(0.5*F41)-E41,0))</f>
        <v>63811</v>
      </c>
      <c r="H41" s="14">
        <v>456085</v>
      </c>
      <c r="I41" s="14">
        <v>0</v>
      </c>
      <c r="J41" s="16">
        <f>IF(((0.5*C41)-(0.5*D41)-(0.5*F41)-H41-I41)&lt;0,0,ROUND((0.5*C41)-(0.5*D41)-(0.5*F41)-H41-I41,0))</f>
        <v>64295</v>
      </c>
      <c r="K41" s="14">
        <f>J41+G41</f>
        <v>128106</v>
      </c>
    </row>
    <row r="42" spans="1:11" ht="13.5" customHeight="1" x14ac:dyDescent="0.2">
      <c r="A42" s="12" t="s">
        <v>125</v>
      </c>
      <c r="B42" s="42">
        <v>51001</v>
      </c>
      <c r="C42" s="13">
        <v>16445489.601360977</v>
      </c>
      <c r="D42" s="14">
        <v>211244.82399999999</v>
      </c>
      <c r="E42" s="14">
        <v>1435843</v>
      </c>
      <c r="F42" s="15">
        <v>0</v>
      </c>
      <c r="G42" s="16">
        <f>IF(((0.5*C42)-(0.5*D42)-(0.5*F42)-E42)&lt;0,0,ROUND((0.5*C42)-(0.5*D42)-(0.5*F42)-E42,0))</f>
        <v>6681279</v>
      </c>
      <c r="H42" s="14">
        <v>1471797</v>
      </c>
      <c r="I42" s="14">
        <v>0</v>
      </c>
      <c r="J42" s="16">
        <f>IF(((0.5*C42)-(0.5*D42)-(0.5*F42)-H42-I42)&lt;0,0,ROUND((0.5*C42)-(0.5*D42)-(0.5*F42)-H42-I42,0))</f>
        <v>6645325</v>
      </c>
      <c r="K42" s="14">
        <f>J42+G42</f>
        <v>13326604</v>
      </c>
    </row>
    <row r="43" spans="1:11" ht="13.5" customHeight="1" x14ac:dyDescent="0.2">
      <c r="A43" s="12" t="s">
        <v>160</v>
      </c>
      <c r="B43" s="42">
        <v>64002</v>
      </c>
      <c r="C43" s="13">
        <v>2633707.4503740007</v>
      </c>
      <c r="D43" s="14">
        <v>0</v>
      </c>
      <c r="E43" s="14">
        <v>173590</v>
      </c>
      <c r="F43" s="15">
        <v>0</v>
      </c>
      <c r="G43" s="16">
        <f>IF(((0.5*C43)-(0.5*D43)-(0.5*F43)-E43)&lt;0,0,ROUND((0.5*C43)-(0.5*D43)-(0.5*F43)-E43,0))</f>
        <v>1143264</v>
      </c>
      <c r="H43" s="14">
        <v>172408</v>
      </c>
      <c r="I43" s="14">
        <v>0</v>
      </c>
      <c r="J43" s="16">
        <f>IF(((0.5*C43)-(0.5*D43)-(0.5*F43)-H43-I43)&lt;0,0,ROUND((0.5*C43)-(0.5*D43)-(0.5*F43)-H43-I43,0))</f>
        <v>1144446</v>
      </c>
      <c r="K43" s="14">
        <f>J43+G43</f>
        <v>2287710</v>
      </c>
    </row>
    <row r="44" spans="1:11" ht="13.5" customHeight="1" x14ac:dyDescent="0.2">
      <c r="A44" s="12" t="s">
        <v>58</v>
      </c>
      <c r="B44" s="42">
        <v>20001</v>
      </c>
      <c r="C44" s="13">
        <v>2211375.284040797</v>
      </c>
      <c r="D44" s="14">
        <v>40102.905999999988</v>
      </c>
      <c r="E44" s="14">
        <v>214329</v>
      </c>
      <c r="F44" s="15">
        <v>0</v>
      </c>
      <c r="G44" s="16">
        <f>IF(((0.5*C44)-(0.5*D44)-(0.5*F44)-E44)&lt;0,0,ROUND((0.5*C44)-(0.5*D44)-(0.5*F44)-E44,0))</f>
        <v>871307</v>
      </c>
      <c r="H44" s="14">
        <v>211927</v>
      </c>
      <c r="I44" s="14">
        <v>0</v>
      </c>
      <c r="J44" s="16">
        <f>IF(((0.5*C44)-(0.5*D44)-(0.5*F44)-H44-I44)&lt;0,0,ROUND((0.5*C44)-(0.5*D44)-(0.5*F44)-H44-I44,0))</f>
        <v>873709</v>
      </c>
      <c r="K44" s="14">
        <f>J44+G44</f>
        <v>1745016</v>
      </c>
    </row>
    <row r="45" spans="1:11" ht="13.5" customHeight="1" x14ac:dyDescent="0.2">
      <c r="A45" s="12" t="s">
        <v>65</v>
      </c>
      <c r="B45" s="42">
        <v>23001</v>
      </c>
      <c r="C45" s="13">
        <v>1177232.4016922046</v>
      </c>
      <c r="D45" s="14">
        <v>37819.97</v>
      </c>
      <c r="E45" s="14">
        <v>377908</v>
      </c>
      <c r="F45" s="15">
        <v>0</v>
      </c>
      <c r="G45" s="16">
        <f>IF(((0.5*C45)-(0.5*D45)-(0.5*F45)-E45)&lt;0,0,ROUND((0.5*C45)-(0.5*D45)-(0.5*F45)-E45,0))</f>
        <v>191798</v>
      </c>
      <c r="H45" s="14">
        <v>402503</v>
      </c>
      <c r="I45" s="14">
        <v>0</v>
      </c>
      <c r="J45" s="16">
        <f>IF(((0.5*C45)-(0.5*D45)-(0.5*F45)-H45-I45)&lt;0,0,ROUND((0.5*C45)-(0.5*D45)-(0.5*F45)-H45-I45,0))</f>
        <v>167203</v>
      </c>
      <c r="K45" s="14">
        <f>J45+G45</f>
        <v>359001</v>
      </c>
    </row>
    <row r="46" spans="1:11" ht="13.5" customHeight="1" x14ac:dyDescent="0.2">
      <c r="A46" s="12" t="s">
        <v>63</v>
      </c>
      <c r="B46" s="42">
        <v>22005</v>
      </c>
      <c r="C46" s="13">
        <v>1046842.7369478149</v>
      </c>
      <c r="D46" s="14">
        <v>50069.039999999979</v>
      </c>
      <c r="E46" s="14">
        <v>554918</v>
      </c>
      <c r="F46" s="15">
        <v>0</v>
      </c>
      <c r="G46" s="16">
        <f>IF(((0.5*C46)-(0.5*D46)-(0.5*F46)-E46)&lt;0,0,ROUND((0.5*C46)-(0.5*D46)-(0.5*F46)-E46,0))</f>
        <v>0</v>
      </c>
      <c r="H46" s="14">
        <v>544760</v>
      </c>
      <c r="I46" s="14">
        <v>0</v>
      </c>
      <c r="J46" s="16">
        <f>IF(((0.5*C46)-(0.5*D46)-(0.5*F46)-H46-I46)&lt;0,0,ROUND((0.5*C46)-(0.5*D46)-(0.5*F46)-H46-I46,0))</f>
        <v>0</v>
      </c>
      <c r="K46" s="14">
        <f>J46+G46</f>
        <v>0</v>
      </c>
    </row>
    <row r="47" spans="1:11" ht="13.5" customHeight="1" x14ac:dyDescent="0.2">
      <c r="A47" s="12" t="s">
        <v>51</v>
      </c>
      <c r="B47" s="42">
        <v>16002</v>
      </c>
      <c r="C47" s="13">
        <v>67057.541868543311</v>
      </c>
      <c r="D47" s="14">
        <v>870.24000000000069</v>
      </c>
      <c r="E47" s="14">
        <v>112592</v>
      </c>
      <c r="F47" s="15">
        <v>85904</v>
      </c>
      <c r="G47" s="16">
        <f>IF(((0.5*C47)-(0.5*D47)-(0.5*F47)-E47)&lt;0,0,ROUND((0.5*C47)-(0.5*D47)-(0.5*F47)-E47,0))</f>
        <v>0</v>
      </c>
      <c r="H47" s="14">
        <v>119438</v>
      </c>
      <c r="I47" s="14">
        <v>0</v>
      </c>
      <c r="J47" s="16">
        <f>IF(((0.5*C47)-(0.5*D47)-(0.5*F47)-H47-I47)&lt;0,0,ROUND((0.5*C47)-(0.5*D47)-(0.5*F47)-H47-I47,0))</f>
        <v>0</v>
      </c>
      <c r="K47" s="14">
        <f>J47+G47</f>
        <v>0</v>
      </c>
    </row>
    <row r="48" spans="1:11" ht="13.5" customHeight="1" x14ac:dyDescent="0.2">
      <c r="A48" s="12" t="s">
        <v>154</v>
      </c>
      <c r="B48" s="42">
        <v>61007</v>
      </c>
      <c r="C48" s="13">
        <v>4154587.2606555279</v>
      </c>
      <c r="D48" s="14">
        <v>104576.38599999997</v>
      </c>
      <c r="E48" s="14">
        <v>754124</v>
      </c>
      <c r="F48" s="15">
        <v>0</v>
      </c>
      <c r="G48" s="16">
        <f>IF(((0.5*C48)-(0.5*D48)-(0.5*F48)-E48)&lt;0,0,ROUND((0.5*C48)-(0.5*D48)-(0.5*F48)-E48,0))</f>
        <v>1270881</v>
      </c>
      <c r="H48" s="14">
        <v>747051</v>
      </c>
      <c r="I48" s="14">
        <v>0</v>
      </c>
      <c r="J48" s="16">
        <f>IF(((0.5*C48)-(0.5*D48)-(0.5*F48)-H48-I48)&lt;0,0,ROUND((0.5*C48)-(0.5*D48)-(0.5*F48)-H48-I48,0))</f>
        <v>1277954</v>
      </c>
      <c r="K48" s="14">
        <f>J48+G48</f>
        <v>2548835</v>
      </c>
    </row>
    <row r="49" spans="1:11" ht="13.5" customHeight="1" x14ac:dyDescent="0.2">
      <c r="A49" s="12" t="s">
        <v>24</v>
      </c>
      <c r="B49" s="42">
        <v>5003</v>
      </c>
      <c r="C49" s="13">
        <v>2324937.4084052565</v>
      </c>
      <c r="D49" s="14">
        <v>161272.36200000002</v>
      </c>
      <c r="E49" s="14">
        <v>855770</v>
      </c>
      <c r="F49" s="15">
        <v>0</v>
      </c>
      <c r="G49" s="16">
        <f>IF(((0.5*C49)-(0.5*D49)-(0.5*F49)-E49)&lt;0,0,ROUND((0.5*C49)-(0.5*D49)-(0.5*F49)-E49,0))</f>
        <v>226063</v>
      </c>
      <c r="H49" s="14">
        <v>856343</v>
      </c>
      <c r="I49" s="14">
        <v>0</v>
      </c>
      <c r="J49" s="16">
        <f>IF(((0.5*C49)-(0.5*D49)-(0.5*F49)-H49-I49)&lt;0,0,ROUND((0.5*C49)-(0.5*D49)-(0.5*F49)-H49-I49,0))</f>
        <v>225490</v>
      </c>
      <c r="K49" s="14">
        <f>J49+G49</f>
        <v>451553</v>
      </c>
    </row>
    <row r="50" spans="1:11" ht="13.5" customHeight="1" x14ac:dyDescent="0.2">
      <c r="A50" s="12" t="s">
        <v>76</v>
      </c>
      <c r="B50" s="42">
        <v>28002</v>
      </c>
      <c r="C50" s="13">
        <v>1954230.5487093581</v>
      </c>
      <c r="D50" s="14">
        <v>90176.488000000012</v>
      </c>
      <c r="E50" s="14">
        <v>524574</v>
      </c>
      <c r="F50" s="15">
        <v>0</v>
      </c>
      <c r="G50" s="16">
        <f>IF(((0.5*C50)-(0.5*D50)-(0.5*F50)-E50)&lt;0,0,ROUND((0.5*C50)-(0.5*D50)-(0.5*F50)-E50,0))</f>
        <v>407453</v>
      </c>
      <c r="H50" s="14">
        <v>526391</v>
      </c>
      <c r="I50" s="14">
        <v>0</v>
      </c>
      <c r="J50" s="16">
        <f>IF(((0.5*C50)-(0.5*D50)-(0.5*F50)-H50-I50)&lt;0,0,ROUND((0.5*C50)-(0.5*D50)-(0.5*F50)-H50-I50,0))</f>
        <v>405636</v>
      </c>
      <c r="K50" s="14">
        <f>J50+G50</f>
        <v>813089</v>
      </c>
    </row>
    <row r="51" spans="1:11" ht="13.5" customHeight="1" x14ac:dyDescent="0.2">
      <c r="A51" s="12" t="s">
        <v>52</v>
      </c>
      <c r="B51" s="42">
        <v>17001</v>
      </c>
      <c r="C51" s="13">
        <v>1933961.8979148208</v>
      </c>
      <c r="D51" s="14">
        <v>25660.718000000008</v>
      </c>
      <c r="E51" s="14">
        <v>166766</v>
      </c>
      <c r="F51" s="15">
        <v>0</v>
      </c>
      <c r="G51" s="16">
        <f>IF(((0.5*C51)-(0.5*D51)-(0.5*F51)-E51)&lt;0,0,ROUND((0.5*C51)-(0.5*D51)-(0.5*F51)-E51,0))</f>
        <v>787385</v>
      </c>
      <c r="H51" s="14">
        <v>167306</v>
      </c>
      <c r="I51" s="14">
        <v>0</v>
      </c>
      <c r="J51" s="16">
        <f>IF(((0.5*C51)-(0.5*D51)-(0.5*F51)-H51-I51)&lt;0,0,ROUND((0.5*C51)-(0.5*D51)-(0.5*F51)-H51-I51,0))</f>
        <v>786845</v>
      </c>
      <c r="K51" s="14">
        <f>J51+G51</f>
        <v>1574230</v>
      </c>
    </row>
    <row r="52" spans="1:11" ht="13.5" customHeight="1" x14ac:dyDescent="0.2">
      <c r="A52" s="12" t="s">
        <v>108</v>
      </c>
      <c r="B52" s="42">
        <v>44001</v>
      </c>
      <c r="C52" s="13">
        <v>1104214.1894353463</v>
      </c>
      <c r="D52" s="14">
        <v>40021.005999999979</v>
      </c>
      <c r="E52" s="14">
        <v>501165</v>
      </c>
      <c r="F52" s="15">
        <v>0</v>
      </c>
      <c r="G52" s="16">
        <f>IF(((0.5*C52)-(0.5*D52)-(0.5*F52)-E52)&lt;0,0,ROUND((0.5*C52)-(0.5*D52)-(0.5*F52)-E52,0))</f>
        <v>30932</v>
      </c>
      <c r="H52" s="14">
        <v>496995</v>
      </c>
      <c r="I52" s="14">
        <v>0</v>
      </c>
      <c r="J52" s="16">
        <f>IF(((0.5*C52)-(0.5*D52)-(0.5*F52)-H52-I52)&lt;0,0,ROUND((0.5*C52)-(0.5*D52)-(0.5*F52)-H52-I52,0))</f>
        <v>35102</v>
      </c>
      <c r="K52" s="14">
        <f>J52+G52</f>
        <v>66034</v>
      </c>
    </row>
    <row r="53" spans="1:11" ht="13.5" customHeight="1" x14ac:dyDescent="0.2">
      <c r="A53" s="12" t="s">
        <v>113</v>
      </c>
      <c r="B53" s="42">
        <v>46002</v>
      </c>
      <c r="C53" s="13">
        <v>1370954.189312441</v>
      </c>
      <c r="D53" s="14">
        <v>15162.247999999992</v>
      </c>
      <c r="E53" s="14">
        <v>137951</v>
      </c>
      <c r="F53" s="15">
        <v>0</v>
      </c>
      <c r="G53" s="16">
        <f>IF(((0.5*C53)-(0.5*D53)-(0.5*F53)-E53)&lt;0,0,ROUND((0.5*C53)-(0.5*D53)-(0.5*F53)-E53,0))</f>
        <v>539945</v>
      </c>
      <c r="H53" s="14">
        <v>138670</v>
      </c>
      <c r="I53" s="14">
        <v>0</v>
      </c>
      <c r="J53" s="16">
        <f>IF(((0.5*C53)-(0.5*D53)-(0.5*F53)-H53-I53)&lt;0,0,ROUND((0.5*C53)-(0.5*D53)-(0.5*F53)-H53-I53,0))</f>
        <v>539226</v>
      </c>
      <c r="K53" s="14">
        <f>J53+G53</f>
        <v>1079171</v>
      </c>
    </row>
    <row r="54" spans="1:11" ht="13.5" customHeight="1" x14ac:dyDescent="0.2">
      <c r="A54" s="12" t="s">
        <v>68</v>
      </c>
      <c r="B54" s="42">
        <v>24004</v>
      </c>
      <c r="C54" s="13">
        <v>2444010.6375778886</v>
      </c>
      <c r="D54" s="14">
        <v>91581.95199999999</v>
      </c>
      <c r="E54" s="14">
        <v>841150</v>
      </c>
      <c r="F54" s="15">
        <v>0</v>
      </c>
      <c r="G54" s="16">
        <f>IF(((0.5*C54)-(0.5*D54)-(0.5*F54)-E54)&lt;0,0,ROUND((0.5*C54)-(0.5*D54)-(0.5*F54)-E54,0))</f>
        <v>335064</v>
      </c>
      <c r="H54" s="14">
        <v>813447</v>
      </c>
      <c r="I54" s="14">
        <v>0</v>
      </c>
      <c r="J54" s="16">
        <f>IF(((0.5*C54)-(0.5*D54)-(0.5*F54)-H54-I54)&lt;0,0,ROUND((0.5*C54)-(0.5*D54)-(0.5*F54)-H54-I54,0))</f>
        <v>362767</v>
      </c>
      <c r="K54" s="14">
        <f>J54+G54</f>
        <v>697831</v>
      </c>
    </row>
    <row r="55" spans="1:11" ht="13.5" customHeight="1" x14ac:dyDescent="0.2">
      <c r="A55" s="12" t="s">
        <v>123</v>
      </c>
      <c r="B55" s="42">
        <v>50003</v>
      </c>
      <c r="C55" s="13">
        <v>4290371.3321013423</v>
      </c>
      <c r="D55" s="14">
        <v>106861.242</v>
      </c>
      <c r="E55" s="14">
        <v>578751</v>
      </c>
      <c r="F55" s="15">
        <v>0</v>
      </c>
      <c r="G55" s="16">
        <f>IF(((0.5*C55)-(0.5*D55)-(0.5*F55)-E55)&lt;0,0,ROUND((0.5*C55)-(0.5*D55)-(0.5*F55)-E55,0))</f>
        <v>1513004</v>
      </c>
      <c r="H55" s="14">
        <v>571586</v>
      </c>
      <c r="I55" s="14">
        <v>0</v>
      </c>
      <c r="J55" s="16">
        <f>IF(((0.5*C55)-(0.5*D55)-(0.5*F55)-H55-I55)&lt;0,0,ROUND((0.5*C55)-(0.5*D55)-(0.5*F55)-H55-I55,0))</f>
        <v>1520169</v>
      </c>
      <c r="K55" s="14">
        <f>J55+G55</f>
        <v>3033173</v>
      </c>
    </row>
    <row r="56" spans="1:11" ht="13.5" customHeight="1" x14ac:dyDescent="0.2">
      <c r="A56" s="12" t="s">
        <v>43</v>
      </c>
      <c r="B56" s="42">
        <v>14001</v>
      </c>
      <c r="C56" s="13">
        <v>2034031.4080350138</v>
      </c>
      <c r="D56" s="14">
        <v>44785.964</v>
      </c>
      <c r="E56" s="14">
        <v>145031</v>
      </c>
      <c r="F56" s="15">
        <v>0</v>
      </c>
      <c r="G56" s="16">
        <f>IF(((0.5*C56)-(0.5*D56)-(0.5*F56)-E56)&lt;0,0,ROUND((0.5*C56)-(0.5*D56)-(0.5*F56)-E56,0))</f>
        <v>849592</v>
      </c>
      <c r="H56" s="14">
        <v>142302</v>
      </c>
      <c r="I56" s="14">
        <v>0</v>
      </c>
      <c r="J56" s="16">
        <f>IF(((0.5*C56)-(0.5*D56)-(0.5*F56)-H56-I56)&lt;0,0,ROUND((0.5*C56)-(0.5*D56)-(0.5*F56)-H56-I56,0))</f>
        <v>852321</v>
      </c>
      <c r="K56" s="14">
        <f>J56+G56</f>
        <v>1701913</v>
      </c>
    </row>
    <row r="57" spans="1:11" ht="13.5" customHeight="1" x14ac:dyDescent="0.2">
      <c r="A57" s="12" t="s">
        <v>28</v>
      </c>
      <c r="B57" s="42">
        <v>6002</v>
      </c>
      <c r="C57" s="13">
        <v>1203310.3346410827</v>
      </c>
      <c r="D57" s="14">
        <v>59108.983999999997</v>
      </c>
      <c r="E57" s="14">
        <v>355811</v>
      </c>
      <c r="F57" s="15">
        <v>0</v>
      </c>
      <c r="G57" s="16">
        <f>IF(((0.5*C57)-(0.5*D57)-(0.5*F57)-E57)&lt;0,0,ROUND((0.5*C57)-(0.5*D57)-(0.5*F57)-E57,0))</f>
        <v>216290</v>
      </c>
      <c r="H57" s="14">
        <v>342940</v>
      </c>
      <c r="I57" s="14">
        <v>0</v>
      </c>
      <c r="J57" s="16">
        <f>IF(((0.5*C57)-(0.5*D57)-(0.5*F57)-H57-I57)&lt;0,0,ROUND((0.5*C57)-(0.5*D57)-(0.5*F57)-H57-I57,0))</f>
        <v>229161</v>
      </c>
      <c r="K57" s="14">
        <f>J57+G57</f>
        <v>445451</v>
      </c>
    </row>
    <row r="58" spans="1:11" ht="13.5" customHeight="1" x14ac:dyDescent="0.2">
      <c r="A58" s="12" t="s">
        <v>83</v>
      </c>
      <c r="B58" s="42">
        <v>33001</v>
      </c>
      <c r="C58" s="13">
        <v>2373701.5981323901</v>
      </c>
      <c r="D58" s="14">
        <v>111593.48599999996</v>
      </c>
      <c r="E58" s="14">
        <v>515576</v>
      </c>
      <c r="F58" s="15">
        <v>0</v>
      </c>
      <c r="G58" s="16">
        <f>IF(((0.5*C58)-(0.5*D58)-(0.5*F58)-E58)&lt;0,0,ROUND((0.5*C58)-(0.5*D58)-(0.5*F58)-E58,0))</f>
        <v>615478</v>
      </c>
      <c r="H58" s="14">
        <v>510988</v>
      </c>
      <c r="I58" s="14">
        <v>0</v>
      </c>
      <c r="J58" s="16">
        <f>IF(((0.5*C58)-(0.5*D58)-(0.5*F58)-H58-I58)&lt;0,0,ROUND((0.5*C58)-(0.5*D58)-(0.5*F58)-H58-I58,0))</f>
        <v>620066</v>
      </c>
      <c r="K58" s="14">
        <f>J58+G58</f>
        <v>1235544</v>
      </c>
    </row>
    <row r="59" spans="1:11" ht="13.5" customHeight="1" x14ac:dyDescent="0.2">
      <c r="A59" s="12" t="s">
        <v>119</v>
      </c>
      <c r="B59" s="42">
        <v>49004</v>
      </c>
      <c r="C59" s="13">
        <v>2981964.892710045</v>
      </c>
      <c r="D59" s="14">
        <v>148825.87799999997</v>
      </c>
      <c r="E59" s="14">
        <v>461255</v>
      </c>
      <c r="F59" s="15">
        <v>0</v>
      </c>
      <c r="G59" s="16">
        <f>IF(((0.5*C59)-(0.5*D59)-(0.5*F59)-E59)&lt;0,0,ROUND((0.5*C59)-(0.5*D59)-(0.5*F59)-E59,0))</f>
        <v>955315</v>
      </c>
      <c r="H59" s="14">
        <v>484308</v>
      </c>
      <c r="I59" s="14">
        <v>0</v>
      </c>
      <c r="J59" s="16">
        <f>IF(((0.5*C59)-(0.5*D59)-(0.5*F59)-H59-I59)&lt;0,0,ROUND((0.5*C59)-(0.5*D59)-(0.5*F59)-H59-I59,0))</f>
        <v>932262</v>
      </c>
      <c r="K59" s="14">
        <f>J59+G59</f>
        <v>1887577</v>
      </c>
    </row>
    <row r="60" spans="1:11" ht="13.5" customHeight="1" x14ac:dyDescent="0.2">
      <c r="A60" s="12" t="s">
        <v>158</v>
      </c>
      <c r="B60" s="42">
        <v>63001</v>
      </c>
      <c r="C60" s="13">
        <v>1982748.3096330585</v>
      </c>
      <c r="D60" s="14">
        <v>36308.712</v>
      </c>
      <c r="E60" s="14">
        <v>153494</v>
      </c>
      <c r="F60" s="15">
        <v>0</v>
      </c>
      <c r="G60" s="16">
        <f>IF(((0.5*C60)-(0.5*D60)-(0.5*F60)-E60)&lt;0,0,ROUND((0.5*C60)-(0.5*D60)-(0.5*F60)-E60,0))</f>
        <v>819726</v>
      </c>
      <c r="H60" s="14">
        <v>151113</v>
      </c>
      <c r="I60" s="14">
        <v>0</v>
      </c>
      <c r="J60" s="16">
        <f>IF(((0.5*C60)-(0.5*D60)-(0.5*F60)-H60-I60)&lt;0,0,ROUND((0.5*C60)-(0.5*D60)-(0.5*F60)-H60-I60,0))</f>
        <v>822107</v>
      </c>
      <c r="K60" s="14">
        <f>J60+G60</f>
        <v>1641833</v>
      </c>
    </row>
    <row r="61" spans="1:11" ht="13.5" customHeight="1" x14ac:dyDescent="0.2">
      <c r="A61" s="12" t="s">
        <v>132</v>
      </c>
      <c r="B61" s="42">
        <v>53001</v>
      </c>
      <c r="C61" s="13">
        <v>1649383.8467940122</v>
      </c>
      <c r="D61" s="14">
        <v>61820.204000000005</v>
      </c>
      <c r="E61" s="14">
        <v>394661</v>
      </c>
      <c r="F61" s="15">
        <v>0</v>
      </c>
      <c r="G61" s="16">
        <f>IF(((0.5*C61)-(0.5*D61)-(0.5*F61)-E61)&lt;0,0,ROUND((0.5*C61)-(0.5*D61)-(0.5*F61)-E61,0))</f>
        <v>399121</v>
      </c>
      <c r="H61" s="14">
        <v>352569</v>
      </c>
      <c r="I61" s="14">
        <v>0</v>
      </c>
      <c r="J61" s="16">
        <f>IF(((0.5*C61)-(0.5*D61)-(0.5*F61)-H61-I61)&lt;0,0,ROUND((0.5*C61)-(0.5*D61)-(0.5*F61)-H61-I61,0))</f>
        <v>441213</v>
      </c>
      <c r="K61" s="14">
        <f>J61+G61</f>
        <v>840334</v>
      </c>
    </row>
    <row r="62" spans="1:11" ht="13.5" customHeight="1" x14ac:dyDescent="0.2">
      <c r="A62" s="12" t="s">
        <v>72</v>
      </c>
      <c r="B62" s="42">
        <v>26004</v>
      </c>
      <c r="C62" s="13">
        <v>2567699.0994506991</v>
      </c>
      <c r="D62" s="14">
        <v>93608.587999999989</v>
      </c>
      <c r="E62" s="14">
        <v>395187</v>
      </c>
      <c r="F62" s="15">
        <v>0</v>
      </c>
      <c r="G62" s="16">
        <f>IF(((0.5*C62)-(0.5*D62)-(0.5*F62)-E62)&lt;0,0,ROUND((0.5*C62)-(0.5*D62)-(0.5*F62)-E62,0))</f>
        <v>841858</v>
      </c>
      <c r="H62" s="14">
        <v>416050</v>
      </c>
      <c r="I62" s="14">
        <v>0</v>
      </c>
      <c r="J62" s="16">
        <f>IF(((0.5*C62)-(0.5*D62)-(0.5*F62)-H62-I62)&lt;0,0,ROUND((0.5*C62)-(0.5*D62)-(0.5*F62)-H62-I62,0))</f>
        <v>820995</v>
      </c>
      <c r="K62" s="14">
        <f>J62+G62</f>
        <v>1662853</v>
      </c>
    </row>
    <row r="63" spans="1:11" ht="13.5" customHeight="1" x14ac:dyDescent="0.2">
      <c r="A63" s="12" t="s">
        <v>30</v>
      </c>
      <c r="B63" s="42">
        <v>6006</v>
      </c>
      <c r="C63" s="13">
        <v>3654546.6217797855</v>
      </c>
      <c r="D63" s="14">
        <v>655266.96200000006</v>
      </c>
      <c r="E63" s="14">
        <v>1526114</v>
      </c>
      <c r="F63" s="15">
        <v>0</v>
      </c>
      <c r="G63" s="16">
        <f>IF(((0.5*C63)-(0.5*D63)-(0.5*F63)-E63)&lt;0,0,ROUND((0.5*C63)-(0.5*D63)-(0.5*F63)-E63,0))</f>
        <v>0</v>
      </c>
      <c r="H63" s="14">
        <v>1522653</v>
      </c>
      <c r="I63" s="14">
        <v>0</v>
      </c>
      <c r="J63" s="16">
        <f>IF(((0.5*C63)-(0.5*D63)-(0.5*F63)-H63-I63)&lt;0,0,ROUND((0.5*C63)-(0.5*D63)-(0.5*F63)-H63-I63,0))</f>
        <v>0</v>
      </c>
      <c r="K63" s="14">
        <f>J63+G63</f>
        <v>0</v>
      </c>
    </row>
    <row r="64" spans="1:11" ht="13.5" customHeight="1" x14ac:dyDescent="0.2">
      <c r="A64" s="12" t="s">
        <v>74</v>
      </c>
      <c r="B64" s="42">
        <v>27001</v>
      </c>
      <c r="C64" s="13">
        <v>2191371.8249752671</v>
      </c>
      <c r="D64" s="14">
        <v>97645.288</v>
      </c>
      <c r="E64" s="14">
        <v>505792</v>
      </c>
      <c r="F64" s="15">
        <v>0</v>
      </c>
      <c r="G64" s="16">
        <f>IF(((0.5*C64)-(0.5*D64)-(0.5*F64)-E64)&lt;0,0,ROUND((0.5*C64)-(0.5*D64)-(0.5*F64)-E64,0))</f>
        <v>541071</v>
      </c>
      <c r="H64" s="14">
        <v>524820</v>
      </c>
      <c r="I64" s="14">
        <v>0</v>
      </c>
      <c r="J64" s="16">
        <f>IF(((0.5*C64)-(0.5*D64)-(0.5*F64)-H64-I64)&lt;0,0,ROUND((0.5*C64)-(0.5*D64)-(0.5*F64)-H64-I64,0))</f>
        <v>522043</v>
      </c>
      <c r="K64" s="14">
        <f>J64+G64</f>
        <v>1063114</v>
      </c>
    </row>
    <row r="65" spans="1:11" ht="13.5" customHeight="1" x14ac:dyDescent="0.2">
      <c r="A65" s="12" t="s">
        <v>77</v>
      </c>
      <c r="B65" s="42">
        <v>28003</v>
      </c>
      <c r="C65" s="13">
        <v>5069550.165261874</v>
      </c>
      <c r="D65" s="14">
        <v>158601.35200000001</v>
      </c>
      <c r="E65" s="14">
        <v>901626</v>
      </c>
      <c r="F65" s="15">
        <v>0</v>
      </c>
      <c r="G65" s="16">
        <f>IF(((0.5*C65)-(0.5*D65)-(0.5*F65)-E65)&lt;0,0,ROUND((0.5*C65)-(0.5*D65)-(0.5*F65)-E65,0))</f>
        <v>1553848</v>
      </c>
      <c r="H65" s="14">
        <v>902220</v>
      </c>
      <c r="I65" s="14">
        <v>0</v>
      </c>
      <c r="J65" s="16">
        <f>IF(((0.5*C65)-(0.5*D65)-(0.5*F65)-H65-I65)&lt;0,0,ROUND((0.5*C65)-(0.5*D65)-(0.5*F65)-H65-I65,0))</f>
        <v>1553254</v>
      </c>
      <c r="K65" s="14">
        <f>J65+G65</f>
        <v>3107102</v>
      </c>
    </row>
    <row r="66" spans="1:11" ht="13.5" customHeight="1" x14ac:dyDescent="0.2">
      <c r="A66" s="12" t="s">
        <v>79</v>
      </c>
      <c r="B66" s="42">
        <v>30001</v>
      </c>
      <c r="C66" s="13">
        <v>2632546.2184015266</v>
      </c>
      <c r="D66" s="14">
        <v>76047.964000000007</v>
      </c>
      <c r="E66" s="14">
        <v>435390</v>
      </c>
      <c r="F66" s="15">
        <v>0</v>
      </c>
      <c r="G66" s="16">
        <f>IF(((0.5*C66)-(0.5*D66)-(0.5*F66)-E66)&lt;0,0,ROUND((0.5*C66)-(0.5*D66)-(0.5*F66)-E66,0))</f>
        <v>842859</v>
      </c>
      <c r="H66" s="14">
        <v>430980</v>
      </c>
      <c r="I66" s="14">
        <v>0</v>
      </c>
      <c r="J66" s="16">
        <f>IF(((0.5*C66)-(0.5*D66)-(0.5*F66)-H66-I66)&lt;0,0,ROUND((0.5*C66)-(0.5*D66)-(0.5*F66)-H66-I66,0))</f>
        <v>847269</v>
      </c>
      <c r="K66" s="14">
        <f>J66+G66</f>
        <v>1690128</v>
      </c>
    </row>
    <row r="67" spans="1:11" ht="13.5" customHeight="1" x14ac:dyDescent="0.2">
      <c r="A67" s="12" t="s">
        <v>81</v>
      </c>
      <c r="B67" s="42">
        <v>31001</v>
      </c>
      <c r="C67" s="13">
        <v>1447325.2786627263</v>
      </c>
      <c r="D67" s="14">
        <v>0</v>
      </c>
      <c r="E67" s="14">
        <v>437000</v>
      </c>
      <c r="F67" s="15">
        <v>0</v>
      </c>
      <c r="G67" s="16">
        <f>IF(((0.5*C67)-(0.5*D67)-(0.5*F67)-E67)&lt;0,0,ROUND((0.5*C67)-(0.5*D67)-(0.5*F67)-E67,0))</f>
        <v>286663</v>
      </c>
      <c r="H67" s="14">
        <v>430228</v>
      </c>
      <c r="I67" s="14">
        <v>0</v>
      </c>
      <c r="J67" s="16">
        <f>IF(((0.5*C67)-(0.5*D67)-(0.5*F67)-H67-I67)&lt;0,0,ROUND((0.5*C67)-(0.5*D67)-(0.5*F67)-H67-I67,0))</f>
        <v>293435</v>
      </c>
      <c r="K67" s="14">
        <f>J67+G67</f>
        <v>580098</v>
      </c>
    </row>
    <row r="68" spans="1:11" ht="13.5" customHeight="1" x14ac:dyDescent="0.2">
      <c r="A68" s="12" t="s">
        <v>101</v>
      </c>
      <c r="B68" s="42">
        <v>41002</v>
      </c>
      <c r="C68" s="13">
        <v>32432186.402933344</v>
      </c>
      <c r="D68" s="14">
        <v>642397.31400000001</v>
      </c>
      <c r="E68" s="14">
        <v>6236400</v>
      </c>
      <c r="F68" s="15">
        <v>0</v>
      </c>
      <c r="G68" s="16">
        <f>IF(((0.5*C68)-(0.5*D68)-(0.5*F68)-E68)&lt;0,0,ROUND((0.5*C68)-(0.5*D68)-(0.5*F68)-E68,0))</f>
        <v>9658495</v>
      </c>
      <c r="H68" s="14">
        <v>6565914</v>
      </c>
      <c r="I68" s="14">
        <v>0</v>
      </c>
      <c r="J68" s="16">
        <f>IF(((0.5*C68)-(0.5*D68)-(0.5*F68)-H68-I68)&lt;0,0,ROUND((0.5*C68)-(0.5*D68)-(0.5*F68)-H68-I68,0))</f>
        <v>9328981</v>
      </c>
      <c r="K68" s="14">
        <f>J68+G68</f>
        <v>18987476</v>
      </c>
    </row>
    <row r="69" spans="1:11" ht="13.5" customHeight="1" x14ac:dyDescent="0.2">
      <c r="A69" s="12" t="s">
        <v>44</v>
      </c>
      <c r="B69" s="42">
        <v>14002</v>
      </c>
      <c r="C69" s="13">
        <v>1251740.7815461417</v>
      </c>
      <c r="D69" s="14">
        <v>32407.385999999999</v>
      </c>
      <c r="E69" s="14">
        <v>125525</v>
      </c>
      <c r="F69" s="15">
        <v>0</v>
      </c>
      <c r="G69" s="16">
        <f>IF(((0.5*C69)-(0.5*D69)-(0.5*F69)-E69)&lt;0,0,ROUND((0.5*C69)-(0.5*D69)-(0.5*F69)-E69,0))</f>
        <v>484142</v>
      </c>
      <c r="H69" s="14">
        <v>125930</v>
      </c>
      <c r="I69" s="14">
        <v>0</v>
      </c>
      <c r="J69" s="16">
        <f>IF(((0.5*C69)-(0.5*D69)-(0.5*F69)-H69-I69)&lt;0,0,ROUND((0.5*C69)-(0.5*D69)-(0.5*F69)-H69-I69,0))</f>
        <v>483737</v>
      </c>
      <c r="K69" s="14">
        <f>J69+G69</f>
        <v>967879</v>
      </c>
    </row>
    <row r="70" spans="1:11" ht="13.5" customHeight="1" x14ac:dyDescent="0.2">
      <c r="A70" s="12" t="s">
        <v>35</v>
      </c>
      <c r="B70" s="42">
        <v>10001</v>
      </c>
      <c r="C70" s="13">
        <v>887990.87109922129</v>
      </c>
      <c r="D70" s="14">
        <v>53135.049999999996</v>
      </c>
      <c r="E70" s="14">
        <v>330450</v>
      </c>
      <c r="F70" s="15">
        <v>0</v>
      </c>
      <c r="G70" s="16">
        <f>IF(((0.5*C70)-(0.5*D70)-(0.5*F70)-E70)&lt;0,0,ROUND((0.5*C70)-(0.5*D70)-(0.5*F70)-E70,0))</f>
        <v>86978</v>
      </c>
      <c r="H70" s="14">
        <v>341287</v>
      </c>
      <c r="I70" s="14">
        <v>0</v>
      </c>
      <c r="J70" s="16">
        <f>IF(((0.5*C70)-(0.5*D70)-(0.5*F70)-H70-I70)&lt;0,0,ROUND((0.5*C70)-(0.5*D70)-(0.5*F70)-H70-I70,0))</f>
        <v>76141</v>
      </c>
      <c r="K70" s="14">
        <f>J70+G70</f>
        <v>163119</v>
      </c>
    </row>
    <row r="71" spans="1:11" ht="13.5" customHeight="1" x14ac:dyDescent="0.2">
      <c r="A71" s="12" t="s">
        <v>87</v>
      </c>
      <c r="B71" s="42">
        <v>34002</v>
      </c>
      <c r="C71" s="13">
        <v>1593446.5394505342</v>
      </c>
      <c r="D71" s="14">
        <v>94794.859999999942</v>
      </c>
      <c r="E71" s="14">
        <v>737876</v>
      </c>
      <c r="F71" s="15">
        <v>0</v>
      </c>
      <c r="G71" s="16">
        <f>IF(((0.5*C71)-(0.5*D71)-(0.5*F71)-E71)&lt;0,0,ROUND((0.5*C71)-(0.5*D71)-(0.5*F71)-E71,0))</f>
        <v>11450</v>
      </c>
      <c r="H71" s="14">
        <v>715291</v>
      </c>
      <c r="I71" s="14">
        <v>0</v>
      </c>
      <c r="J71" s="16">
        <f>IF(((0.5*C71)-(0.5*D71)-(0.5*F71)-H71-I71)&lt;0,0,ROUND((0.5*C71)-(0.5*D71)-(0.5*F71)-H71-I71,0))</f>
        <v>34035</v>
      </c>
      <c r="K71" s="14">
        <f>J71+G71</f>
        <v>45485</v>
      </c>
    </row>
    <row r="72" spans="1:11" ht="13.5" customHeight="1" x14ac:dyDescent="0.2">
      <c r="A72" s="12" t="s">
        <v>126</v>
      </c>
      <c r="B72" s="42">
        <v>51002</v>
      </c>
      <c r="C72" s="13">
        <v>3103286.0555803836</v>
      </c>
      <c r="D72" s="14">
        <v>152064.682</v>
      </c>
      <c r="E72" s="14">
        <v>1533726</v>
      </c>
      <c r="F72" s="15">
        <v>0</v>
      </c>
      <c r="G72" s="16">
        <f>IF(((0.5*C72)-(0.5*D72)-(0.5*F72)-E72)&lt;0,0,ROUND((0.5*C72)-(0.5*D72)-(0.5*F72)-E72,0))</f>
        <v>0</v>
      </c>
      <c r="H72" s="14">
        <v>1559040</v>
      </c>
      <c r="I72" s="14">
        <v>0</v>
      </c>
      <c r="J72" s="16">
        <f>IF(((0.5*C72)-(0.5*D72)-(0.5*F72)-H72-I72)&lt;0,0,ROUND((0.5*C72)-(0.5*D72)-(0.5*F72)-H72-I72,0))</f>
        <v>0</v>
      </c>
      <c r="K72" s="14">
        <f>J72+G72</f>
        <v>0</v>
      </c>
    </row>
    <row r="73" spans="1:11" ht="13.5" customHeight="1" x14ac:dyDescent="0.2">
      <c r="A73" s="12" t="s">
        <v>142</v>
      </c>
      <c r="B73" s="42">
        <v>56006</v>
      </c>
      <c r="C73" s="13">
        <v>1654923.6192387736</v>
      </c>
      <c r="D73" s="14">
        <v>75632.22199999998</v>
      </c>
      <c r="E73" s="14">
        <v>689890</v>
      </c>
      <c r="F73" s="15">
        <v>0</v>
      </c>
      <c r="G73" s="16">
        <f>IF(((0.5*C73)-(0.5*D73)-(0.5*F73)-E73)&lt;0,0,ROUND((0.5*C73)-(0.5*D73)-(0.5*F73)-E73,0))</f>
        <v>99756</v>
      </c>
      <c r="H73" s="14">
        <v>713554</v>
      </c>
      <c r="I73" s="14">
        <v>0</v>
      </c>
      <c r="J73" s="16">
        <f>IF(((0.5*C73)-(0.5*D73)-(0.5*F73)-H73-I73)&lt;0,0,ROUND((0.5*C73)-(0.5*D73)-(0.5*F73)-H73-I73,0))</f>
        <v>76092</v>
      </c>
      <c r="K73" s="14">
        <f>J73+G73</f>
        <v>175848</v>
      </c>
    </row>
    <row r="74" spans="1:11" ht="13.5" customHeight="1" x14ac:dyDescent="0.2">
      <c r="A74" s="12" t="s">
        <v>66</v>
      </c>
      <c r="B74" s="42">
        <v>23002</v>
      </c>
      <c r="C74" s="13">
        <v>4360349.6024601609</v>
      </c>
      <c r="D74" s="14">
        <v>163414.71799999996</v>
      </c>
      <c r="E74" s="14">
        <v>1029411</v>
      </c>
      <c r="F74" s="15">
        <v>0</v>
      </c>
      <c r="G74" s="16">
        <f>IF(((0.5*C74)-(0.5*D74)-(0.5*F74)-E74)&lt;0,0,ROUND((0.5*C74)-(0.5*D74)-(0.5*F74)-E74,0))</f>
        <v>1069056</v>
      </c>
      <c r="H74" s="14">
        <v>1052693</v>
      </c>
      <c r="I74" s="14">
        <v>0</v>
      </c>
      <c r="J74" s="16">
        <f>IF(((0.5*C74)-(0.5*D74)-(0.5*F74)-H74-I74)&lt;0,0,ROUND((0.5*C74)-(0.5*D74)-(0.5*F74)-H74-I74,0))</f>
        <v>1045774</v>
      </c>
      <c r="K74" s="14">
        <f>J74+G74</f>
        <v>2114830</v>
      </c>
    </row>
    <row r="75" spans="1:11" ht="13.5" customHeight="1" x14ac:dyDescent="0.2">
      <c r="A75" s="17" t="s">
        <v>133</v>
      </c>
      <c r="B75" s="43">
        <v>53002</v>
      </c>
      <c r="C75" s="18">
        <v>662667.42638571432</v>
      </c>
      <c r="D75" s="19">
        <v>100175.95999999999</v>
      </c>
      <c r="E75" s="19">
        <v>569092</v>
      </c>
      <c r="F75" s="20">
        <v>106695</v>
      </c>
      <c r="G75" s="21">
        <f>IF(((0.5*C75)-(0.5*D75)-(0.5*F75)-E75)&lt;0,0,ROUND((0.5*C75)-(0.5*D75)-(0.5*F75)-E75,0))</f>
        <v>0</v>
      </c>
      <c r="H75" s="19">
        <v>535311</v>
      </c>
      <c r="I75" s="19">
        <v>0</v>
      </c>
      <c r="J75" s="21">
        <f>IF(((0.5*C75)-(0.5*D75)-(0.5*F75)-H75-I75)&lt;0,0,ROUND((0.5*C75)-(0.5*D75)-(0.5*F75)-H75-I75,0))</f>
        <v>0</v>
      </c>
      <c r="K75" s="19">
        <f>J75+G75</f>
        <v>0</v>
      </c>
    </row>
    <row r="76" spans="1:11" ht="13.5" customHeight="1" x14ac:dyDescent="0.2">
      <c r="A76" s="12" t="s">
        <v>115</v>
      </c>
      <c r="B76" s="42">
        <v>48003</v>
      </c>
      <c r="C76" s="13">
        <v>2342793.6805136716</v>
      </c>
      <c r="D76" s="14">
        <v>220661.92000000004</v>
      </c>
      <c r="E76" s="14">
        <v>790806</v>
      </c>
      <c r="F76" s="15">
        <v>0</v>
      </c>
      <c r="G76" s="16">
        <f>IF(((0.5*C76)-(0.5*D76)-(0.5*F76)-E76)&lt;0,0,ROUND((0.5*C76)-(0.5*D76)-(0.5*F76)-E76,0))</f>
        <v>270260</v>
      </c>
      <c r="H76" s="14">
        <v>795444</v>
      </c>
      <c r="I76" s="14">
        <v>0</v>
      </c>
      <c r="J76" s="16">
        <f>IF(((0.5*C76)-(0.5*D76)-(0.5*F76)-H76-I76)&lt;0,0,ROUND((0.5*C76)-(0.5*D76)-(0.5*F76)-H76-I76,0))</f>
        <v>265622</v>
      </c>
      <c r="K76" s="14">
        <f>J76+G76</f>
        <v>535882</v>
      </c>
    </row>
    <row r="77" spans="1:11" ht="13.5" customHeight="1" x14ac:dyDescent="0.2">
      <c r="A77" s="12" t="s">
        <v>16</v>
      </c>
      <c r="B77" s="42">
        <v>2002</v>
      </c>
      <c r="C77" s="13">
        <v>17674055.159460731</v>
      </c>
      <c r="D77" s="14">
        <v>344005.05199999979</v>
      </c>
      <c r="E77" s="14">
        <v>2295677</v>
      </c>
      <c r="F77" s="15">
        <v>0</v>
      </c>
      <c r="G77" s="16">
        <f>IF(((0.5*C77)-(0.5*D77)-(0.5*F77)-E77)&lt;0,0,ROUND((0.5*C77)-(0.5*D77)-(0.5*F77)-E77,0))</f>
        <v>6369348</v>
      </c>
      <c r="H77" s="14">
        <v>2320658</v>
      </c>
      <c r="I77" s="14">
        <v>0</v>
      </c>
      <c r="J77" s="16">
        <f>IF(((0.5*C77)-(0.5*D77)-(0.5*F77)-H77-I77)&lt;0,0,ROUND((0.5*C77)-(0.5*D77)-(0.5*F77)-H77-I77,0))</f>
        <v>6344367</v>
      </c>
      <c r="K77" s="14">
        <f>J77+G77</f>
        <v>12713715</v>
      </c>
    </row>
    <row r="78" spans="1:11" ht="13.5" customHeight="1" x14ac:dyDescent="0.2">
      <c r="A78" s="12" t="s">
        <v>64</v>
      </c>
      <c r="B78" s="42">
        <v>22006</v>
      </c>
      <c r="C78" s="13">
        <v>2762237.0168207418</v>
      </c>
      <c r="D78" s="14">
        <v>186000.15599999996</v>
      </c>
      <c r="E78" s="14">
        <v>916227</v>
      </c>
      <c r="F78" s="15">
        <v>0</v>
      </c>
      <c r="G78" s="16">
        <f>IF(((0.5*C78)-(0.5*D78)-(0.5*F78)-E78)&lt;0,0,ROUND((0.5*C78)-(0.5*D78)-(0.5*F78)-E78,0))</f>
        <v>371891</v>
      </c>
      <c r="H78" s="14">
        <v>900891</v>
      </c>
      <c r="I78" s="14">
        <v>0</v>
      </c>
      <c r="J78" s="16">
        <f>IF(((0.5*C78)-(0.5*D78)-(0.5*F78)-H78-I78)&lt;0,0,ROUND((0.5*C78)-(0.5*D78)-(0.5*F78)-H78-I78,0))</f>
        <v>387227</v>
      </c>
      <c r="K78" s="14">
        <f>J78+G78</f>
        <v>759118</v>
      </c>
    </row>
    <row r="79" spans="1:11" ht="13.5" customHeight="1" x14ac:dyDescent="0.2">
      <c r="A79" s="12" t="s">
        <v>42</v>
      </c>
      <c r="B79" s="42">
        <v>13003</v>
      </c>
      <c r="C79" s="13">
        <v>2068236.8859642327</v>
      </c>
      <c r="D79" s="14">
        <v>64740.944000000018</v>
      </c>
      <c r="E79" s="14">
        <v>492843</v>
      </c>
      <c r="F79" s="15">
        <v>0</v>
      </c>
      <c r="G79" s="16">
        <f>IF(((0.5*C79)-(0.5*D79)-(0.5*F79)-E79)&lt;0,0,ROUND((0.5*C79)-(0.5*D79)-(0.5*F79)-E79,0))</f>
        <v>508905</v>
      </c>
      <c r="H79" s="14">
        <v>485892</v>
      </c>
      <c r="I79" s="14">
        <v>0</v>
      </c>
      <c r="J79" s="16">
        <f>IF(((0.5*C79)-(0.5*D79)-(0.5*F79)-H79-I79)&lt;0,0,ROUND((0.5*C79)-(0.5*D79)-(0.5*F79)-H79-I79,0))</f>
        <v>515856</v>
      </c>
      <c r="K79" s="14">
        <f>J79+G79</f>
        <v>1024761</v>
      </c>
    </row>
    <row r="80" spans="1:11" ht="13.5" customHeight="1" x14ac:dyDescent="0.2">
      <c r="A80" s="12" t="s">
        <v>17</v>
      </c>
      <c r="B80" s="42">
        <v>2003</v>
      </c>
      <c r="C80" s="13">
        <v>1519896.6264468948</v>
      </c>
      <c r="D80" s="14">
        <v>48001.338000000011</v>
      </c>
      <c r="E80" s="14">
        <v>611616</v>
      </c>
      <c r="F80" s="15">
        <v>0</v>
      </c>
      <c r="G80" s="16">
        <f>IF(((0.5*C80)-(0.5*D80)-(0.5*F80)-E80)&lt;0,0,ROUND((0.5*C80)-(0.5*D80)-(0.5*F80)-E80,0))</f>
        <v>124332</v>
      </c>
      <c r="H80" s="14">
        <v>612588</v>
      </c>
      <c r="I80" s="14">
        <v>0</v>
      </c>
      <c r="J80" s="16">
        <f>IF(((0.5*C80)-(0.5*D80)-(0.5*F80)-H80-I80)&lt;0,0,ROUND((0.5*C80)-(0.5*D80)-(0.5*F80)-H80-I80,0))</f>
        <v>123360</v>
      </c>
      <c r="K80" s="14">
        <f>J80+G80</f>
        <v>247692</v>
      </c>
    </row>
    <row r="81" spans="1:11" ht="13.5" customHeight="1" x14ac:dyDescent="0.2">
      <c r="A81" s="12" t="s">
        <v>90</v>
      </c>
      <c r="B81" s="42">
        <v>37003</v>
      </c>
      <c r="C81" s="13">
        <v>1326249.1614000788</v>
      </c>
      <c r="D81" s="14">
        <v>73657.108000000007</v>
      </c>
      <c r="E81" s="14">
        <v>306235</v>
      </c>
      <c r="F81" s="15">
        <v>0</v>
      </c>
      <c r="G81" s="16">
        <f>IF(((0.5*C81)-(0.5*D81)-(0.5*F81)-E81)&lt;0,0,ROUND((0.5*C81)-(0.5*D81)-(0.5*F81)-E81,0))</f>
        <v>320061</v>
      </c>
      <c r="H81" s="14">
        <v>310738</v>
      </c>
      <c r="I81" s="14">
        <v>0</v>
      </c>
      <c r="J81" s="16">
        <f>IF(((0.5*C81)-(0.5*D81)-(0.5*F81)-H81-I81)&lt;0,0,ROUND((0.5*C81)-(0.5*D81)-(0.5*F81)-H81-I81,0))</f>
        <v>315558</v>
      </c>
      <c r="K81" s="14">
        <f>J81+G81</f>
        <v>635619</v>
      </c>
    </row>
    <row r="82" spans="1:11" ht="13.5" customHeight="1" x14ac:dyDescent="0.2">
      <c r="A82" s="12" t="s">
        <v>88</v>
      </c>
      <c r="B82" s="42">
        <v>35002</v>
      </c>
      <c r="C82" s="13">
        <v>2186341.7173084659</v>
      </c>
      <c r="D82" s="14">
        <v>89153.247999999963</v>
      </c>
      <c r="E82" s="14">
        <v>376018</v>
      </c>
      <c r="F82" s="15">
        <v>0</v>
      </c>
      <c r="G82" s="16">
        <f>IF(((0.5*C82)-(0.5*D82)-(0.5*F82)-E82)&lt;0,0,ROUND((0.5*C82)-(0.5*D82)-(0.5*F82)-E82,0))</f>
        <v>672576</v>
      </c>
      <c r="H82" s="14">
        <v>375312</v>
      </c>
      <c r="I82" s="14">
        <v>0</v>
      </c>
      <c r="J82" s="16">
        <f>IF(((0.5*C82)-(0.5*D82)-(0.5*F82)-H82-I82)&lt;0,0,ROUND((0.5*C82)-(0.5*D82)-(0.5*F82)-H82-I82,0))</f>
        <v>673282</v>
      </c>
      <c r="K82" s="14">
        <f>J82+G82</f>
        <v>1345858</v>
      </c>
    </row>
    <row r="83" spans="1:11" ht="13.5" customHeight="1" x14ac:dyDescent="0.2">
      <c r="A83" s="12" t="s">
        <v>32</v>
      </c>
      <c r="B83" s="42">
        <v>7002</v>
      </c>
      <c r="C83" s="13">
        <v>2291638.4421857921</v>
      </c>
      <c r="D83" s="14">
        <v>103137.68799999998</v>
      </c>
      <c r="E83" s="14">
        <v>488059</v>
      </c>
      <c r="F83" s="15">
        <v>0</v>
      </c>
      <c r="G83" s="16">
        <f>IF(((0.5*C83)-(0.5*D83)-(0.5*F83)-E83)&lt;0,0,ROUND((0.5*C83)-(0.5*D83)-(0.5*F83)-E83,0))</f>
        <v>606191</v>
      </c>
      <c r="H83" s="14">
        <v>477274</v>
      </c>
      <c r="I83" s="14">
        <v>0</v>
      </c>
      <c r="J83" s="16">
        <f>IF(((0.5*C83)-(0.5*D83)-(0.5*F83)-H83-I83)&lt;0,0,ROUND((0.5*C83)-(0.5*D83)-(0.5*F83)-H83-I83,0))</f>
        <v>616976</v>
      </c>
      <c r="K83" s="14">
        <f>J83+G83</f>
        <v>1223167</v>
      </c>
    </row>
    <row r="84" spans="1:11" ht="13.5" customHeight="1" x14ac:dyDescent="0.2">
      <c r="A84" s="12" t="s">
        <v>93</v>
      </c>
      <c r="B84" s="42">
        <v>38003</v>
      </c>
      <c r="C84" s="13">
        <v>1264779.7480205807</v>
      </c>
      <c r="D84" s="14">
        <v>35808.047999999988</v>
      </c>
      <c r="E84" s="14">
        <v>352298</v>
      </c>
      <c r="F84" s="15">
        <v>0</v>
      </c>
      <c r="G84" s="16">
        <f>IF(((0.5*C84)-(0.5*D84)-(0.5*F84)-E84)&lt;0,0,ROUND((0.5*C84)-(0.5*D84)-(0.5*F84)-E84,0))</f>
        <v>262188</v>
      </c>
      <c r="H84" s="14">
        <v>357139</v>
      </c>
      <c r="I84" s="14">
        <v>0</v>
      </c>
      <c r="J84" s="16">
        <f>IF(((0.5*C84)-(0.5*D84)-(0.5*F84)-H84-I84)&lt;0,0,ROUND((0.5*C84)-(0.5*D84)-(0.5*F84)-H84-I84,0))</f>
        <v>257347</v>
      </c>
      <c r="K84" s="14">
        <f>J84+G84</f>
        <v>519535</v>
      </c>
    </row>
    <row r="85" spans="1:11" ht="13.5" customHeight="1" x14ac:dyDescent="0.2">
      <c r="A85" s="12" t="s">
        <v>111</v>
      </c>
      <c r="B85" s="42">
        <v>45005</v>
      </c>
      <c r="C85" s="13">
        <v>1583476.2934860261</v>
      </c>
      <c r="D85" s="14">
        <v>64291.439999999995</v>
      </c>
      <c r="E85" s="14">
        <v>501618</v>
      </c>
      <c r="F85" s="15">
        <v>0</v>
      </c>
      <c r="G85" s="16">
        <f>IF(((0.5*C85)-(0.5*D85)-(0.5*F85)-E85)&lt;0,0,ROUND((0.5*C85)-(0.5*D85)-(0.5*F85)-E85,0))</f>
        <v>257974</v>
      </c>
      <c r="H85" s="14">
        <v>489680</v>
      </c>
      <c r="I85" s="14">
        <v>0</v>
      </c>
      <c r="J85" s="16">
        <f>IF(((0.5*C85)-(0.5*D85)-(0.5*F85)-H85-I85)&lt;0,0,ROUND((0.5*C85)-(0.5*D85)-(0.5*F85)-H85-I85,0))</f>
        <v>269912</v>
      </c>
      <c r="K85" s="14">
        <f>J85+G85</f>
        <v>527886</v>
      </c>
    </row>
    <row r="86" spans="1:11" ht="13.5" customHeight="1" x14ac:dyDescent="0.2">
      <c r="A86" s="12" t="s">
        <v>98</v>
      </c>
      <c r="B86" s="42">
        <v>40001</v>
      </c>
      <c r="C86" s="13">
        <v>4339725.6829165891</v>
      </c>
      <c r="D86" s="14">
        <v>131938.61199999999</v>
      </c>
      <c r="E86" s="14">
        <v>2804049</v>
      </c>
      <c r="F86" s="15">
        <v>0</v>
      </c>
      <c r="G86" s="16">
        <f>IF(((0.5*C86)-(0.5*D86)-(0.5*F86)-E86)&lt;0,0,ROUND((0.5*C86)-(0.5*D86)-(0.5*F86)-E86,0))</f>
        <v>0</v>
      </c>
      <c r="H86" s="14">
        <v>2843257</v>
      </c>
      <c r="I86" s="14">
        <v>25310.11</v>
      </c>
      <c r="J86" s="16">
        <f>IF(((0.5*C86)-(0.5*D86)-(0.5*F86)-H86-I86)&lt;0,0,ROUND((0.5*C86)-(0.5*D86)-(0.5*F86)-H86-I86,0))</f>
        <v>0</v>
      </c>
      <c r="K86" s="14">
        <f>J86+G86</f>
        <v>0</v>
      </c>
    </row>
    <row r="87" spans="1:11" ht="13.5" customHeight="1" x14ac:dyDescent="0.2">
      <c r="A87" s="12" t="s">
        <v>131</v>
      </c>
      <c r="B87" s="42">
        <v>52004</v>
      </c>
      <c r="C87" s="13">
        <v>1824132.7524775786</v>
      </c>
      <c r="D87" s="14">
        <v>103126.61599999998</v>
      </c>
      <c r="E87" s="14">
        <v>485787</v>
      </c>
      <c r="F87" s="15">
        <v>0</v>
      </c>
      <c r="G87" s="16">
        <f>IF(((0.5*C87)-(0.5*D87)-(0.5*F87)-E87)&lt;0,0,ROUND((0.5*C87)-(0.5*D87)-(0.5*F87)-E87,0))</f>
        <v>374716</v>
      </c>
      <c r="H87" s="14">
        <v>479213</v>
      </c>
      <c r="I87" s="14">
        <v>0</v>
      </c>
      <c r="J87" s="16">
        <f>IF(((0.5*C87)-(0.5*D87)-(0.5*F87)-H87-I87)&lt;0,0,ROUND((0.5*C87)-(0.5*D87)-(0.5*F87)-H87-I87,0))</f>
        <v>381290</v>
      </c>
      <c r="K87" s="14">
        <f>J87+G87</f>
        <v>756006</v>
      </c>
    </row>
    <row r="88" spans="1:11" ht="13.5" customHeight="1" x14ac:dyDescent="0.2">
      <c r="A88" s="12" t="s">
        <v>102</v>
      </c>
      <c r="B88" s="42">
        <v>41004</v>
      </c>
      <c r="C88" s="13">
        <v>6770010.2136403657</v>
      </c>
      <c r="D88" s="14">
        <v>244047.76799999998</v>
      </c>
      <c r="E88" s="14">
        <v>1243409</v>
      </c>
      <c r="F88" s="15">
        <v>0</v>
      </c>
      <c r="G88" s="16">
        <f>IF(((0.5*C88)-(0.5*D88)-(0.5*F88)-E88)&lt;0,0,ROUND((0.5*C88)-(0.5*D88)-(0.5*F88)-E88,0))</f>
        <v>2019572</v>
      </c>
      <c r="H88" s="14">
        <v>1189556</v>
      </c>
      <c r="I88" s="14">
        <v>0</v>
      </c>
      <c r="J88" s="16">
        <f>IF(((0.5*C88)-(0.5*D88)-(0.5*F88)-H88-I88)&lt;0,0,ROUND((0.5*C88)-(0.5*D88)-(0.5*F88)-H88-I88,0))</f>
        <v>2073425</v>
      </c>
      <c r="K88" s="14">
        <f>J88+G88</f>
        <v>4092997</v>
      </c>
    </row>
    <row r="89" spans="1:11" ht="13.5" customHeight="1" x14ac:dyDescent="0.2">
      <c r="A89" s="12" t="s">
        <v>109</v>
      </c>
      <c r="B89" s="42">
        <v>44002</v>
      </c>
      <c r="C89" s="13">
        <v>1625133.1486752019</v>
      </c>
      <c r="D89" s="14">
        <v>142804.04600000003</v>
      </c>
      <c r="E89" s="14">
        <v>356248</v>
      </c>
      <c r="F89" s="15">
        <v>0</v>
      </c>
      <c r="G89" s="16">
        <f>IF(((0.5*C89)-(0.5*D89)-(0.5*F89)-E89)&lt;0,0,ROUND((0.5*C89)-(0.5*D89)-(0.5*F89)-E89,0))</f>
        <v>384917</v>
      </c>
      <c r="H89" s="14">
        <v>347717</v>
      </c>
      <c r="I89" s="14">
        <v>0</v>
      </c>
      <c r="J89" s="16">
        <f>IF(((0.5*C89)-(0.5*D89)-(0.5*F89)-H89-I89)&lt;0,0,ROUND((0.5*C89)-(0.5*D89)-(0.5*F89)-H89-I89,0))</f>
        <v>393448</v>
      </c>
      <c r="K89" s="14">
        <f>J89+G89</f>
        <v>778365</v>
      </c>
    </row>
    <row r="90" spans="1:11" ht="13.5" customHeight="1" x14ac:dyDescent="0.2">
      <c r="A90" s="12" t="s">
        <v>104</v>
      </c>
      <c r="B90" s="42">
        <v>42001</v>
      </c>
      <c r="C90" s="13">
        <v>2400589.4433259335</v>
      </c>
      <c r="D90" s="14">
        <v>77797.989999999962</v>
      </c>
      <c r="E90" s="14">
        <v>559976</v>
      </c>
      <c r="F90" s="15">
        <v>0</v>
      </c>
      <c r="G90" s="16">
        <f>IF(((0.5*C90)-(0.5*D90)-(0.5*F90)-E90)&lt;0,0,ROUND((0.5*C90)-(0.5*D90)-(0.5*F90)-E90,0))</f>
        <v>601420</v>
      </c>
      <c r="H90" s="14">
        <v>557041</v>
      </c>
      <c r="I90" s="14">
        <v>0</v>
      </c>
      <c r="J90" s="16">
        <f>IF(((0.5*C90)-(0.5*D90)-(0.5*F90)-H90-I90)&lt;0,0,ROUND((0.5*C90)-(0.5*D90)-(0.5*F90)-H90-I90,0))</f>
        <v>604355</v>
      </c>
      <c r="K90" s="14">
        <f>J90+G90</f>
        <v>1205775</v>
      </c>
    </row>
    <row r="91" spans="1:11" ht="13.5" customHeight="1" x14ac:dyDescent="0.2">
      <c r="A91" s="12" t="s">
        <v>95</v>
      </c>
      <c r="B91" s="42">
        <v>39002</v>
      </c>
      <c r="C91" s="13">
        <v>6767566.3387811556</v>
      </c>
      <c r="D91" s="14">
        <v>188922.96</v>
      </c>
      <c r="E91" s="14">
        <v>1655892</v>
      </c>
      <c r="F91" s="15">
        <v>0</v>
      </c>
      <c r="G91" s="16">
        <f>IF(((0.5*C91)-(0.5*D91)-(0.5*F91)-E91)&lt;0,0,ROUND((0.5*C91)-(0.5*D91)-(0.5*F91)-E91,0))</f>
        <v>1633430</v>
      </c>
      <c r="H91" s="14">
        <v>1826440</v>
      </c>
      <c r="I91" s="14">
        <v>0</v>
      </c>
      <c r="J91" s="16">
        <f>IF(((0.5*C91)-(0.5*D91)-(0.5*F91)-H91-I91)&lt;0,0,ROUND((0.5*C91)-(0.5*D91)-(0.5*F91)-H91-I91,0))</f>
        <v>1462882</v>
      </c>
      <c r="K91" s="14">
        <f>J91+G91</f>
        <v>3096312</v>
      </c>
    </row>
    <row r="92" spans="1:11" ht="13.5" customHeight="1" x14ac:dyDescent="0.2">
      <c r="A92" s="12" t="s">
        <v>149</v>
      </c>
      <c r="B92" s="42">
        <v>60003</v>
      </c>
      <c r="C92" s="13">
        <v>1333476.4742459105</v>
      </c>
      <c r="D92" s="14">
        <v>139195.55999999997</v>
      </c>
      <c r="E92" s="14">
        <v>417487</v>
      </c>
      <c r="F92" s="15">
        <v>0</v>
      </c>
      <c r="G92" s="16">
        <f>IF(((0.5*C92)-(0.5*D92)-(0.5*F92)-E92)&lt;0,0,ROUND((0.5*C92)-(0.5*D92)-(0.5*F92)-E92,0))</f>
        <v>179653</v>
      </c>
      <c r="H92" s="14">
        <v>411607</v>
      </c>
      <c r="I92" s="14">
        <v>0</v>
      </c>
      <c r="J92" s="16">
        <f>IF(((0.5*C92)-(0.5*D92)-(0.5*F92)-H92-I92)&lt;0,0,ROUND((0.5*C92)-(0.5*D92)-(0.5*F92)-H92-I92,0))</f>
        <v>185533</v>
      </c>
      <c r="K92" s="14">
        <f>J92+G92</f>
        <v>365186</v>
      </c>
    </row>
    <row r="93" spans="1:11" ht="13.5" customHeight="1" x14ac:dyDescent="0.2">
      <c r="A93" s="12" t="s">
        <v>107</v>
      </c>
      <c r="B93" s="42">
        <v>43007</v>
      </c>
      <c r="C93" s="13">
        <v>2649010.0971842948</v>
      </c>
      <c r="D93" s="14">
        <v>80038.554000000018</v>
      </c>
      <c r="E93" s="14">
        <v>451443</v>
      </c>
      <c r="F93" s="15">
        <v>0</v>
      </c>
      <c r="G93" s="16">
        <f>IF(((0.5*C93)-(0.5*D93)-(0.5*F93)-E93)&lt;0,0,ROUND((0.5*C93)-(0.5*D93)-(0.5*F93)-E93,0))</f>
        <v>833043</v>
      </c>
      <c r="H93" s="14">
        <v>456203</v>
      </c>
      <c r="I93" s="14">
        <v>0</v>
      </c>
      <c r="J93" s="16">
        <f>IF(((0.5*C93)-(0.5*D93)-(0.5*F93)-H93-I93)&lt;0,0,ROUND((0.5*C93)-(0.5*D93)-(0.5*F93)-H93-I93,0))</f>
        <v>828283</v>
      </c>
      <c r="K93" s="14">
        <f>J93+G93</f>
        <v>1661326</v>
      </c>
    </row>
    <row r="94" spans="1:11" ht="13.5" customHeight="1" x14ac:dyDescent="0.2">
      <c r="A94" s="12" t="s">
        <v>47</v>
      </c>
      <c r="B94" s="42">
        <v>15001</v>
      </c>
      <c r="C94" s="13">
        <v>1028215.6419843307</v>
      </c>
      <c r="D94" s="14">
        <v>23101.637999999995</v>
      </c>
      <c r="E94" s="14">
        <v>147980</v>
      </c>
      <c r="F94" s="15">
        <v>0</v>
      </c>
      <c r="G94" s="16">
        <f>IF(((0.5*C94)-(0.5*D94)-(0.5*F94)-E94)&lt;0,0,ROUND((0.5*C94)-(0.5*D94)-(0.5*F94)-E94,0))</f>
        <v>354577</v>
      </c>
      <c r="H94" s="14">
        <v>161069</v>
      </c>
      <c r="I94" s="14">
        <v>0</v>
      </c>
      <c r="J94" s="16">
        <f>IF(((0.5*C94)-(0.5*D94)-(0.5*F94)-H94-I94)&lt;0,0,ROUND((0.5*C94)-(0.5*D94)-(0.5*F94)-H94-I94,0))</f>
        <v>341488</v>
      </c>
      <c r="K94" s="14">
        <f>J94+G94</f>
        <v>696065</v>
      </c>
    </row>
    <row r="95" spans="1:11" ht="13.5" customHeight="1" x14ac:dyDescent="0.2">
      <c r="A95" s="12" t="s">
        <v>48</v>
      </c>
      <c r="B95" s="42">
        <v>15002</v>
      </c>
      <c r="C95" s="13">
        <v>2872768.1437306297</v>
      </c>
      <c r="D95" s="14">
        <v>43259.179999999993</v>
      </c>
      <c r="E95" s="14">
        <v>191862</v>
      </c>
      <c r="F95" s="15">
        <v>0</v>
      </c>
      <c r="G95" s="16">
        <f>IF(((0.5*C95)-(0.5*D95)-(0.5*F95)-E95)&lt;0,0,ROUND((0.5*C95)-(0.5*D95)-(0.5*F95)-E95,0))</f>
        <v>1222892</v>
      </c>
      <c r="H95" s="14">
        <v>216863</v>
      </c>
      <c r="I95" s="14">
        <v>0</v>
      </c>
      <c r="J95" s="16">
        <f>IF(((0.5*C95)-(0.5*D95)-(0.5*F95)-H95-I95)&lt;0,0,ROUND((0.5*C95)-(0.5*D95)-(0.5*F95)-H95-I95,0))</f>
        <v>1197891</v>
      </c>
      <c r="K95" s="14">
        <f>J95+G95</f>
        <v>2420783</v>
      </c>
    </row>
    <row r="96" spans="1:11" ht="13.5" customHeight="1" x14ac:dyDescent="0.2">
      <c r="A96" s="12" t="s">
        <v>112</v>
      </c>
      <c r="B96" s="42">
        <v>46001</v>
      </c>
      <c r="C96" s="13">
        <v>17900548.84985254</v>
      </c>
      <c r="D96" s="14">
        <v>233130.16200000007</v>
      </c>
      <c r="E96" s="14">
        <v>3641857</v>
      </c>
      <c r="F96" s="15">
        <v>0</v>
      </c>
      <c r="G96" s="16">
        <f>IF(((0.5*C96)-(0.5*D96)-(0.5*F96)-E96)&lt;0,0,ROUND((0.5*C96)-(0.5*D96)-(0.5*F96)-E96,0))</f>
        <v>5191852</v>
      </c>
      <c r="H96" s="14">
        <v>3729589</v>
      </c>
      <c r="I96" s="14">
        <v>5606.6</v>
      </c>
      <c r="J96" s="16">
        <f>IF(((0.5*C96)-(0.5*D96)-(0.5*F96)-H96-I96)&lt;0,0,ROUND((0.5*C96)-(0.5*D96)-(0.5*F96)-H96-I96,0))</f>
        <v>5098514</v>
      </c>
      <c r="K96" s="14">
        <f>J96+G96</f>
        <v>10290366</v>
      </c>
    </row>
    <row r="97" spans="1:11" ht="13.5" customHeight="1" x14ac:dyDescent="0.2">
      <c r="A97" s="12" t="s">
        <v>84</v>
      </c>
      <c r="B97" s="42">
        <v>33002</v>
      </c>
      <c r="C97" s="13">
        <v>2048869.7680571629</v>
      </c>
      <c r="D97" s="14">
        <v>170802.31999999998</v>
      </c>
      <c r="E97" s="14">
        <v>360034</v>
      </c>
      <c r="F97" s="15">
        <v>0</v>
      </c>
      <c r="G97" s="16">
        <f>IF(((0.5*C97)-(0.5*D97)-(0.5*F97)-E97)&lt;0,0,ROUND((0.5*C97)-(0.5*D97)-(0.5*F97)-E97,0))</f>
        <v>579000</v>
      </c>
      <c r="H97" s="14">
        <v>349404</v>
      </c>
      <c r="I97" s="14">
        <v>0</v>
      </c>
      <c r="J97" s="16">
        <f>IF(((0.5*C97)-(0.5*D97)-(0.5*F97)-H97-I97)&lt;0,0,ROUND((0.5*C97)-(0.5*D97)-(0.5*F97)-H97-I97,0))</f>
        <v>589630</v>
      </c>
      <c r="K97" s="14">
        <f>J97+G97</f>
        <v>1168630</v>
      </c>
    </row>
    <row r="98" spans="1:11" ht="13.5" customHeight="1" x14ac:dyDescent="0.2">
      <c r="A98" s="12" t="s">
        <v>70</v>
      </c>
      <c r="B98" s="42">
        <v>25004</v>
      </c>
      <c r="C98" s="13">
        <v>5903924.8062182022</v>
      </c>
      <c r="D98" s="14">
        <v>200771.91563999999</v>
      </c>
      <c r="E98" s="14">
        <v>1497385</v>
      </c>
      <c r="F98" s="15">
        <v>0</v>
      </c>
      <c r="G98" s="16">
        <f>IF(((0.5*C98)-(0.5*D98)-(0.5*F98)-E98)&lt;0,0,ROUND((0.5*C98)-(0.5*D98)-(0.5*F98)-E98,0))</f>
        <v>1354191</v>
      </c>
      <c r="H98" s="14">
        <v>1506973</v>
      </c>
      <c r="I98" s="14">
        <v>0</v>
      </c>
      <c r="J98" s="16">
        <f>IF(((0.5*C98)-(0.5*D98)-(0.5*F98)-H98-I98)&lt;0,0,ROUND((0.5*C98)-(0.5*D98)-(0.5*F98)-H98-I98,0))</f>
        <v>1344603</v>
      </c>
      <c r="K98" s="14">
        <f>J98+G98</f>
        <v>2698794</v>
      </c>
    </row>
    <row r="99" spans="1:11" ht="13.5" customHeight="1" x14ac:dyDescent="0.2">
      <c r="A99" s="12" t="s">
        <v>78</v>
      </c>
      <c r="B99" s="42">
        <v>29004</v>
      </c>
      <c r="C99" s="13">
        <v>2779509.0023109117</v>
      </c>
      <c r="D99" s="14">
        <v>136169.39000000001</v>
      </c>
      <c r="E99" s="14">
        <v>1146110</v>
      </c>
      <c r="F99" s="15">
        <v>0</v>
      </c>
      <c r="G99" s="16">
        <f>IF(((0.5*C99)-(0.5*D99)-(0.5*F99)-E99)&lt;0,0,ROUND((0.5*C99)-(0.5*D99)-(0.5*F99)-E99,0))</f>
        <v>175560</v>
      </c>
      <c r="H99" s="14">
        <v>1154386</v>
      </c>
      <c r="I99" s="14">
        <v>0</v>
      </c>
      <c r="J99" s="16">
        <f>IF(((0.5*C99)-(0.5*D99)-(0.5*F99)-H99-I99)&lt;0,0,ROUND((0.5*C99)-(0.5*D99)-(0.5*F99)-H99-I99,0))</f>
        <v>167284</v>
      </c>
      <c r="K99" s="14">
        <f>J99+G99</f>
        <v>342844</v>
      </c>
    </row>
    <row r="100" spans="1:11" ht="13.5" customHeight="1" x14ac:dyDescent="0.2">
      <c r="A100" s="12" t="s">
        <v>53</v>
      </c>
      <c r="B100" s="42">
        <v>17002</v>
      </c>
      <c r="C100" s="13">
        <v>16820833.01571317</v>
      </c>
      <c r="D100" s="14">
        <v>287099.79200000002</v>
      </c>
      <c r="E100" s="14">
        <v>3062107</v>
      </c>
      <c r="F100" s="15">
        <v>0</v>
      </c>
      <c r="G100" s="16">
        <f>IF(((0.5*C100)-(0.5*D100)-(0.5*F100)-E100)&lt;0,0,ROUND((0.5*C100)-(0.5*D100)-(0.5*F100)-E100,0))</f>
        <v>5204760</v>
      </c>
      <c r="H100" s="14">
        <v>3163848</v>
      </c>
      <c r="I100" s="14">
        <v>0</v>
      </c>
      <c r="J100" s="16">
        <f>IF(((0.5*C100)-(0.5*D100)-(0.5*F100)-H100-I100)&lt;0,0,ROUND((0.5*C100)-(0.5*D100)-(0.5*F100)-H100-I100,0))</f>
        <v>5103019</v>
      </c>
      <c r="K100" s="14">
        <f>J100+G100</f>
        <v>10307779</v>
      </c>
    </row>
    <row r="101" spans="1:11" ht="13.5" customHeight="1" x14ac:dyDescent="0.2">
      <c r="A101" s="12" t="s">
        <v>157</v>
      </c>
      <c r="B101" s="42">
        <v>62006</v>
      </c>
      <c r="C101" s="13">
        <v>3702410.8049979541</v>
      </c>
      <c r="D101" s="14">
        <v>229278.49199999991</v>
      </c>
      <c r="E101" s="14">
        <v>561922</v>
      </c>
      <c r="F101" s="15">
        <v>0</v>
      </c>
      <c r="G101" s="16">
        <f>IF(((0.5*C101)-(0.5*D101)-(0.5*F101)-E101)&lt;0,0,ROUND((0.5*C101)-(0.5*D101)-(0.5*F101)-E101,0))</f>
        <v>1174644</v>
      </c>
      <c r="H101" s="14">
        <v>577195</v>
      </c>
      <c r="I101" s="14">
        <v>0</v>
      </c>
      <c r="J101" s="16">
        <f>IF(((0.5*C101)-(0.5*D101)-(0.5*F101)-H101-I101)&lt;0,0,ROUND((0.5*C101)-(0.5*D101)-(0.5*F101)-H101-I101,0))</f>
        <v>1159371</v>
      </c>
      <c r="K101" s="14">
        <f>J101+G101</f>
        <v>2334015</v>
      </c>
    </row>
    <row r="102" spans="1:11" ht="13.5" customHeight="1" x14ac:dyDescent="0.2">
      <c r="A102" s="12" t="s">
        <v>106</v>
      </c>
      <c r="B102" s="42">
        <v>43002</v>
      </c>
      <c r="C102" s="13">
        <v>1739743.3437777467</v>
      </c>
      <c r="D102" s="14">
        <v>55046.421999999999</v>
      </c>
      <c r="E102" s="14">
        <v>232517</v>
      </c>
      <c r="F102" s="15">
        <v>0</v>
      </c>
      <c r="G102" s="16">
        <f>IF(((0.5*C102)-(0.5*D102)-(0.5*F102)-E102)&lt;0,0,ROUND((0.5*C102)-(0.5*D102)-(0.5*F102)-E102,0))</f>
        <v>609831</v>
      </c>
      <c r="H102" s="14">
        <v>233388</v>
      </c>
      <c r="I102" s="14">
        <v>0</v>
      </c>
      <c r="J102" s="16">
        <f>IF(((0.5*C102)-(0.5*D102)-(0.5*F102)-H102-I102)&lt;0,0,ROUND((0.5*C102)-(0.5*D102)-(0.5*F102)-H102-I102,0))</f>
        <v>608960</v>
      </c>
      <c r="K102" s="14">
        <f>J102+G102</f>
        <v>1218791</v>
      </c>
    </row>
    <row r="103" spans="1:11" ht="13.5" customHeight="1" x14ac:dyDescent="0.2">
      <c r="A103" s="12" t="s">
        <v>54</v>
      </c>
      <c r="B103" s="42">
        <v>17003</v>
      </c>
      <c r="C103" s="13">
        <v>1620219.2562732431</v>
      </c>
      <c r="D103" s="14">
        <v>45067.534</v>
      </c>
      <c r="E103" s="14">
        <v>244433</v>
      </c>
      <c r="F103" s="15">
        <v>0</v>
      </c>
      <c r="G103" s="16">
        <f>IF(((0.5*C103)-(0.5*D103)-(0.5*F103)-E103)&lt;0,0,ROUND((0.5*C103)-(0.5*D103)-(0.5*F103)-E103,0))</f>
        <v>543143</v>
      </c>
      <c r="H103" s="14">
        <v>237953</v>
      </c>
      <c r="I103" s="14">
        <v>0</v>
      </c>
      <c r="J103" s="16">
        <f>IF(((0.5*C103)-(0.5*D103)-(0.5*F103)-H103-I103)&lt;0,0,ROUND((0.5*C103)-(0.5*D103)-(0.5*F103)-H103-I103,0))</f>
        <v>549623</v>
      </c>
      <c r="K103" s="14">
        <f>J103+G103</f>
        <v>1092766</v>
      </c>
    </row>
    <row r="104" spans="1:11" ht="13.5" customHeight="1" x14ac:dyDescent="0.2">
      <c r="A104" s="12" t="s">
        <v>127</v>
      </c>
      <c r="B104" s="42">
        <v>51003</v>
      </c>
      <c r="C104" s="13">
        <v>1917206.0331720482</v>
      </c>
      <c r="D104" s="14">
        <v>31250.310000000012</v>
      </c>
      <c r="E104" s="14">
        <v>165780</v>
      </c>
      <c r="F104" s="15">
        <v>0</v>
      </c>
      <c r="G104" s="16">
        <f>IF(((0.5*C104)-(0.5*D104)-(0.5*F104)-E104)&lt;0,0,ROUND((0.5*C104)-(0.5*D104)-(0.5*F104)-E104,0))</f>
        <v>777198</v>
      </c>
      <c r="H104" s="14">
        <v>177164</v>
      </c>
      <c r="I104" s="14">
        <v>0</v>
      </c>
      <c r="J104" s="16">
        <f>IF(((0.5*C104)-(0.5*D104)-(0.5*F104)-H104-I104)&lt;0,0,ROUND((0.5*C104)-(0.5*D104)-(0.5*F104)-H104-I104,0))</f>
        <v>765814</v>
      </c>
      <c r="K104" s="14">
        <f>J104+G104</f>
        <v>1543012</v>
      </c>
    </row>
    <row r="105" spans="1:11" ht="13.5" customHeight="1" x14ac:dyDescent="0.2">
      <c r="A105" s="12" t="s">
        <v>34</v>
      </c>
      <c r="B105" s="42">
        <v>9002</v>
      </c>
      <c r="C105" s="13">
        <v>1839807.7638772682</v>
      </c>
      <c r="D105" s="14">
        <v>83092.703999999998</v>
      </c>
      <c r="E105" s="14">
        <v>336648</v>
      </c>
      <c r="F105" s="15">
        <v>0</v>
      </c>
      <c r="G105" s="16">
        <f>IF(((0.5*C105)-(0.5*D105)-(0.5*F105)-E105)&lt;0,0,ROUND((0.5*C105)-(0.5*D105)-(0.5*F105)-E105,0))</f>
        <v>541710</v>
      </c>
      <c r="H105" s="14">
        <v>357699</v>
      </c>
      <c r="I105" s="14">
        <v>0</v>
      </c>
      <c r="J105" s="16">
        <f>IF(((0.5*C105)-(0.5*D105)-(0.5*F105)-H105-I105)&lt;0,0,ROUND((0.5*C105)-(0.5*D105)-(0.5*F105)-H105-I105,0))</f>
        <v>520659</v>
      </c>
      <c r="K105" s="14">
        <f>J105+G105</f>
        <v>1062369</v>
      </c>
    </row>
    <row r="106" spans="1:11" ht="13.5" customHeight="1" x14ac:dyDescent="0.2">
      <c r="A106" s="12" t="s">
        <v>143</v>
      </c>
      <c r="B106" s="42">
        <v>56007</v>
      </c>
      <c r="C106" s="13">
        <v>2155467.7003971012</v>
      </c>
      <c r="D106" s="14">
        <v>68109.236000000004</v>
      </c>
      <c r="E106" s="14">
        <v>770069</v>
      </c>
      <c r="F106" s="15">
        <v>0</v>
      </c>
      <c r="G106" s="16">
        <f>IF(((0.5*C106)-(0.5*D106)-(0.5*F106)-E106)&lt;0,0,ROUND((0.5*C106)-(0.5*D106)-(0.5*F106)-E106,0))</f>
        <v>273610</v>
      </c>
      <c r="H106" s="14">
        <v>766883</v>
      </c>
      <c r="I106" s="14">
        <v>0</v>
      </c>
      <c r="J106" s="16">
        <f>IF(((0.5*C106)-(0.5*D106)-(0.5*F106)-H106-I106)&lt;0,0,ROUND((0.5*C106)-(0.5*D106)-(0.5*F106)-H106-I106,0))</f>
        <v>276796</v>
      </c>
      <c r="K106" s="14">
        <f>J106+G106</f>
        <v>550406</v>
      </c>
    </row>
    <row r="107" spans="1:11" ht="13.5" customHeight="1" x14ac:dyDescent="0.2">
      <c r="A107" s="12" t="s">
        <v>67</v>
      </c>
      <c r="B107" s="42">
        <v>23003</v>
      </c>
      <c r="C107" s="13">
        <v>953707.26213039365</v>
      </c>
      <c r="D107" s="14">
        <v>20914.777999999998</v>
      </c>
      <c r="E107" s="14">
        <v>78781</v>
      </c>
      <c r="F107" s="15">
        <v>0</v>
      </c>
      <c r="G107" s="16">
        <f>IF(((0.5*C107)-(0.5*D107)-(0.5*F107)-E107)&lt;0,0,ROUND((0.5*C107)-(0.5*D107)-(0.5*F107)-E107,0))</f>
        <v>387615</v>
      </c>
      <c r="H107" s="14">
        <v>80182</v>
      </c>
      <c r="I107" s="14">
        <v>0</v>
      </c>
      <c r="J107" s="16">
        <f>IF(((0.5*C107)-(0.5*D107)-(0.5*F107)-H107-I107)&lt;0,0,ROUND((0.5*C107)-(0.5*D107)-(0.5*F107)-H107-I107,0))</f>
        <v>386214</v>
      </c>
      <c r="K107" s="14">
        <f>J107+G107</f>
        <v>773829</v>
      </c>
    </row>
    <row r="108" spans="1:11" ht="13.5" customHeight="1" x14ac:dyDescent="0.2">
      <c r="A108" s="12" t="s">
        <v>161</v>
      </c>
      <c r="B108" s="42">
        <v>65001</v>
      </c>
      <c r="C108" s="13">
        <v>10481898.48455574</v>
      </c>
      <c r="D108" s="14">
        <v>248920.652</v>
      </c>
      <c r="E108" s="14">
        <v>66642</v>
      </c>
      <c r="F108" s="15">
        <v>0</v>
      </c>
      <c r="G108" s="16">
        <f>IF(((0.5*C108)-(0.5*D108)-(0.5*F108)-E108)&lt;0,0,ROUND((0.5*C108)-(0.5*D108)-(0.5*F108)-E108,0))</f>
        <v>5049847</v>
      </c>
      <c r="H108" s="14">
        <v>63875</v>
      </c>
      <c r="I108" s="14">
        <v>0</v>
      </c>
      <c r="J108" s="16">
        <f>IF(((0.5*C108)-(0.5*D108)-(0.5*F108)-H108-I108)&lt;0,0,ROUND((0.5*C108)-(0.5*D108)-(0.5*F108)-H108-I108,0))</f>
        <v>5052614</v>
      </c>
      <c r="K108" s="14">
        <f>J108+G108</f>
        <v>10102461</v>
      </c>
    </row>
    <row r="109" spans="1:11" ht="13.5" customHeight="1" x14ac:dyDescent="0.2">
      <c r="A109" s="12" t="s">
        <v>97</v>
      </c>
      <c r="B109" s="42">
        <v>39005</v>
      </c>
      <c r="C109" s="13">
        <v>1175369.6921958562</v>
      </c>
      <c r="D109" s="14">
        <v>21125.731999999996</v>
      </c>
      <c r="E109" s="14">
        <v>269986</v>
      </c>
      <c r="F109" s="15">
        <v>0</v>
      </c>
      <c r="G109" s="16">
        <f>IF(((0.5*C109)-(0.5*D109)-(0.5*F109)-E109)&lt;0,0,ROUND((0.5*C109)-(0.5*D109)-(0.5*F109)-E109,0))</f>
        <v>307136</v>
      </c>
      <c r="H109" s="14">
        <v>268693</v>
      </c>
      <c r="I109" s="14">
        <v>0</v>
      </c>
      <c r="J109" s="16">
        <f>IF(((0.5*C109)-(0.5*D109)-(0.5*F109)-H109-I109)&lt;0,0,ROUND((0.5*C109)-(0.5*D109)-(0.5*F109)-H109-I109,0))</f>
        <v>308429</v>
      </c>
      <c r="K109" s="14">
        <f>J109+G109</f>
        <v>615565</v>
      </c>
    </row>
    <row r="110" spans="1:11" ht="13.5" customHeight="1" x14ac:dyDescent="0.2">
      <c r="A110" s="12" t="s">
        <v>150</v>
      </c>
      <c r="B110" s="42">
        <v>60004</v>
      </c>
      <c r="C110" s="13">
        <v>3054962.6603937089</v>
      </c>
      <c r="D110" s="14">
        <v>61973.881999999998</v>
      </c>
      <c r="E110" s="14">
        <v>443218</v>
      </c>
      <c r="F110" s="15">
        <v>0</v>
      </c>
      <c r="G110" s="16">
        <f>IF(((0.5*C110)-(0.5*D110)-(0.5*F110)-E110)&lt;0,0,ROUND((0.5*C110)-(0.5*D110)-(0.5*F110)-E110,0))</f>
        <v>1053276</v>
      </c>
      <c r="H110" s="14">
        <v>456820</v>
      </c>
      <c r="I110" s="14">
        <v>0</v>
      </c>
      <c r="J110" s="16">
        <f>IF(((0.5*C110)-(0.5*D110)-(0.5*F110)-H110-I110)&lt;0,0,ROUND((0.5*C110)-(0.5*D110)-(0.5*F110)-H110-I110,0))</f>
        <v>1039674</v>
      </c>
      <c r="K110" s="14">
        <f>J110+G110</f>
        <v>2092950</v>
      </c>
    </row>
    <row r="111" spans="1:11" ht="13.5" customHeight="1" x14ac:dyDescent="0.2">
      <c r="A111" s="12" t="s">
        <v>85</v>
      </c>
      <c r="B111" s="42">
        <v>33003</v>
      </c>
      <c r="C111" s="13">
        <v>3319286.2906969106</v>
      </c>
      <c r="D111" s="14">
        <v>113537.77600000001</v>
      </c>
      <c r="E111" s="14">
        <v>555411</v>
      </c>
      <c r="F111" s="15">
        <v>0</v>
      </c>
      <c r="G111" s="16">
        <f>IF(((0.5*C111)-(0.5*D111)-(0.5*F111)-E111)&lt;0,0,ROUND((0.5*C111)-(0.5*D111)-(0.5*F111)-E111,0))</f>
        <v>1047463</v>
      </c>
      <c r="H111" s="14">
        <v>554845</v>
      </c>
      <c r="I111" s="14">
        <v>0</v>
      </c>
      <c r="J111" s="16">
        <f>IF(((0.5*C111)-(0.5*D111)-(0.5*F111)-H111-I111)&lt;0,0,ROUND((0.5*C111)-(0.5*D111)-(0.5*F111)-H111-I111,0))</f>
        <v>1048029</v>
      </c>
      <c r="K111" s="14">
        <f>J111+G111</f>
        <v>2095492</v>
      </c>
    </row>
    <row r="112" spans="1:11" ht="13.5" customHeight="1" x14ac:dyDescent="0.2">
      <c r="A112" s="12" t="s">
        <v>82</v>
      </c>
      <c r="B112" s="42">
        <v>32002</v>
      </c>
      <c r="C112" s="13">
        <v>16579700.02700102</v>
      </c>
      <c r="D112" s="14">
        <v>449341.37199999997</v>
      </c>
      <c r="E112" s="14">
        <v>2817637</v>
      </c>
      <c r="F112" s="15">
        <v>0</v>
      </c>
      <c r="G112" s="16">
        <f>IF(((0.5*C112)-(0.5*D112)-(0.5*F112)-E112)&lt;0,0,ROUND((0.5*C112)-(0.5*D112)-(0.5*F112)-E112,0))</f>
        <v>5247542</v>
      </c>
      <c r="H112" s="14">
        <v>2850645</v>
      </c>
      <c r="I112" s="14">
        <v>0</v>
      </c>
      <c r="J112" s="16">
        <f>IF(((0.5*C112)-(0.5*D112)-(0.5*F112)-H112-I112)&lt;0,0,ROUND((0.5*C112)-(0.5*D112)-(0.5*F112)-H112-I112,0))</f>
        <v>5214534</v>
      </c>
      <c r="K112" s="14">
        <f>J112+G112</f>
        <v>10462076</v>
      </c>
    </row>
    <row r="113" spans="1:11" ht="13.5" customHeight="1" x14ac:dyDescent="0.2">
      <c r="A113" s="12" t="s">
        <v>14</v>
      </c>
      <c r="B113" s="42">
        <v>1001</v>
      </c>
      <c r="C113" s="13">
        <v>2050212.544868405</v>
      </c>
      <c r="D113" s="14">
        <v>50357.31799999997</v>
      </c>
      <c r="E113" s="14">
        <v>329617</v>
      </c>
      <c r="F113" s="15">
        <v>33187</v>
      </c>
      <c r="G113" s="16">
        <f>IF(((0.5*C113)-(0.5*D113)-(0.5*F113)-E113)&lt;0,0,ROUND((0.5*C113)-(0.5*D113)-(0.5*F113)-E113,0))</f>
        <v>653717</v>
      </c>
      <c r="H113" s="14">
        <v>330319</v>
      </c>
      <c r="I113" s="14">
        <v>0</v>
      </c>
      <c r="J113" s="16">
        <f>IF(((0.5*C113)-(0.5*D113)-(0.5*F113)-H113-I113)&lt;0,0,ROUND((0.5*C113)-(0.5*D113)-(0.5*F113)-H113-I113,0))</f>
        <v>653015</v>
      </c>
      <c r="K113" s="14">
        <f>J113+G113</f>
        <v>1306732</v>
      </c>
    </row>
    <row r="114" spans="1:11" ht="13.5" customHeight="1" x14ac:dyDescent="0.2">
      <c r="A114" s="12" t="s">
        <v>38</v>
      </c>
      <c r="B114" s="42">
        <v>11005</v>
      </c>
      <c r="C114" s="13">
        <v>3184742.1768047689</v>
      </c>
      <c r="D114" s="14">
        <v>131435.772</v>
      </c>
      <c r="E114" s="14">
        <v>837736</v>
      </c>
      <c r="F114" s="15">
        <v>0</v>
      </c>
      <c r="G114" s="16">
        <f>IF(((0.5*C114)-(0.5*D114)-(0.5*F114)-E114)&lt;0,0,ROUND((0.5*C114)-(0.5*D114)-(0.5*F114)-E114,0))</f>
        <v>688917</v>
      </c>
      <c r="H114" s="14">
        <v>844113</v>
      </c>
      <c r="I114" s="14">
        <v>0</v>
      </c>
      <c r="J114" s="16">
        <f>IF(((0.5*C114)-(0.5*D114)-(0.5*F114)-H114-I114)&lt;0,0,ROUND((0.5*C114)-(0.5*D114)-(0.5*F114)-H114-I114,0))</f>
        <v>682540</v>
      </c>
      <c r="K114" s="14">
        <f>J114+G114</f>
        <v>1371457</v>
      </c>
    </row>
    <row r="115" spans="1:11" ht="13.5" customHeight="1" x14ac:dyDescent="0.2">
      <c r="A115" s="12" t="s">
        <v>128</v>
      </c>
      <c r="B115" s="42">
        <v>51004</v>
      </c>
      <c r="C115" s="13">
        <v>75677529.215425581</v>
      </c>
      <c r="D115" s="14">
        <v>1220519.3740000001</v>
      </c>
      <c r="E115" s="14">
        <v>18956954</v>
      </c>
      <c r="F115" s="15">
        <v>0</v>
      </c>
      <c r="G115" s="16">
        <f>IF(((0.5*C115)-(0.5*D115)-(0.5*F115)-E115)&lt;0,0,ROUND((0.5*C115)-(0.5*D115)-(0.5*F115)-E115,0))</f>
        <v>18271551</v>
      </c>
      <c r="H115" s="14">
        <v>19373232</v>
      </c>
      <c r="I115" s="14">
        <v>0</v>
      </c>
      <c r="J115" s="16">
        <f>IF(((0.5*C115)-(0.5*D115)-(0.5*F115)-H115-I115)&lt;0,0,ROUND((0.5*C115)-(0.5*D115)-(0.5*F115)-H115-I115,0))</f>
        <v>17855273</v>
      </c>
      <c r="K115" s="14">
        <f>J115+G115</f>
        <v>36126824</v>
      </c>
    </row>
    <row r="116" spans="1:11" ht="13.5" customHeight="1" x14ac:dyDescent="0.2">
      <c r="A116" s="12" t="s">
        <v>141</v>
      </c>
      <c r="B116" s="42">
        <v>56004</v>
      </c>
      <c r="C116" s="13">
        <v>3408269.4544924665</v>
      </c>
      <c r="D116" s="14">
        <v>92421.760000000009</v>
      </c>
      <c r="E116" s="14">
        <v>786291</v>
      </c>
      <c r="F116" s="15">
        <v>0</v>
      </c>
      <c r="G116" s="16">
        <f>IF(((0.5*C116)-(0.5*D116)-(0.5*F116)-E116)&lt;0,0,ROUND((0.5*C116)-(0.5*D116)-(0.5*F116)-E116,0))</f>
        <v>871633</v>
      </c>
      <c r="H116" s="14">
        <v>825665</v>
      </c>
      <c r="I116" s="14">
        <v>0</v>
      </c>
      <c r="J116" s="16">
        <f>IF(((0.5*C116)-(0.5*D116)-(0.5*F116)-H116-I116)&lt;0,0,ROUND((0.5*C116)-(0.5*D116)-(0.5*F116)-H116-I116,0))</f>
        <v>832259</v>
      </c>
      <c r="K116" s="14">
        <f>J116+G116</f>
        <v>1703892</v>
      </c>
    </row>
    <row r="117" spans="1:11" ht="13.5" customHeight="1" x14ac:dyDescent="0.2">
      <c r="A117" s="12" t="s">
        <v>135</v>
      </c>
      <c r="B117" s="42">
        <v>54004</v>
      </c>
      <c r="C117" s="13">
        <v>1770765.8831831464</v>
      </c>
      <c r="D117" s="14">
        <v>24781.693999999989</v>
      </c>
      <c r="E117" s="14">
        <v>224035</v>
      </c>
      <c r="F117" s="15">
        <v>0</v>
      </c>
      <c r="G117" s="16">
        <f>IF(((0.5*C117)-(0.5*D117)-(0.5*F117)-E117)&lt;0,0,ROUND((0.5*C117)-(0.5*D117)-(0.5*F117)-E117,0))</f>
        <v>648957</v>
      </c>
      <c r="H117" s="14">
        <v>228575</v>
      </c>
      <c r="I117" s="14">
        <v>0</v>
      </c>
      <c r="J117" s="16">
        <f>IF(((0.5*C117)-(0.5*D117)-(0.5*F117)-H117-I117)&lt;0,0,ROUND((0.5*C117)-(0.5*D117)-(0.5*F117)-H117-I117,0))</f>
        <v>644417</v>
      </c>
      <c r="K117" s="14">
        <f>J117+G117</f>
        <v>1293374</v>
      </c>
    </row>
    <row r="118" spans="1:11" ht="13.5" customHeight="1" x14ac:dyDescent="0.2">
      <c r="A118" s="12" t="s">
        <v>96</v>
      </c>
      <c r="B118" s="42">
        <v>39004</v>
      </c>
      <c r="C118" s="13">
        <v>1341150.837370866</v>
      </c>
      <c r="D118" s="14">
        <v>32311.272000000001</v>
      </c>
      <c r="E118" s="14">
        <v>186894</v>
      </c>
      <c r="F118" s="15">
        <v>0</v>
      </c>
      <c r="G118" s="16">
        <f>IF(((0.5*C118)-(0.5*D118)-(0.5*F118)-E118)&lt;0,0,ROUND((0.5*C118)-(0.5*D118)-(0.5*F118)-E118,0))</f>
        <v>467526</v>
      </c>
      <c r="H118" s="14">
        <v>184431</v>
      </c>
      <c r="I118" s="14">
        <v>0</v>
      </c>
      <c r="J118" s="16">
        <f>IF(((0.5*C118)-(0.5*D118)-(0.5*F118)-H118-I118)&lt;0,0,ROUND((0.5*C118)-(0.5*D118)-(0.5*F118)-H118-I118,0))</f>
        <v>469989</v>
      </c>
      <c r="K118" s="14">
        <f>J118+G118</f>
        <v>937515</v>
      </c>
    </row>
    <row r="119" spans="1:11" ht="13.5" customHeight="1" x14ac:dyDescent="0.2">
      <c r="A119" s="12" t="s">
        <v>139</v>
      </c>
      <c r="B119" s="42">
        <v>55005</v>
      </c>
      <c r="C119" s="13">
        <v>1404482.9602467127</v>
      </c>
      <c r="D119" s="14">
        <v>40613.858000000007</v>
      </c>
      <c r="E119" s="14">
        <v>379787</v>
      </c>
      <c r="F119" s="15">
        <v>0</v>
      </c>
      <c r="G119" s="16">
        <f>IF(((0.5*C119)-(0.5*D119)-(0.5*F119)-E119)&lt;0,0,ROUND((0.5*C119)-(0.5*D119)-(0.5*F119)-E119,0))</f>
        <v>302148</v>
      </c>
      <c r="H119" s="14">
        <v>367491</v>
      </c>
      <c r="I119" s="14">
        <v>0</v>
      </c>
      <c r="J119" s="16">
        <f>IF(((0.5*C119)-(0.5*D119)-(0.5*F119)-H119-I119)&lt;0,0,ROUND((0.5*C119)-(0.5*D119)-(0.5*F119)-H119-I119,0))</f>
        <v>314444</v>
      </c>
      <c r="K119" s="14">
        <f>J119+G119</f>
        <v>616592</v>
      </c>
    </row>
    <row r="120" spans="1:11" ht="13.5" customHeight="1" x14ac:dyDescent="0.2">
      <c r="A120" s="12" t="s">
        <v>22</v>
      </c>
      <c r="B120" s="42">
        <v>4003</v>
      </c>
      <c r="C120" s="13">
        <v>1824621.4255821959</v>
      </c>
      <c r="D120" s="14">
        <v>70830.53</v>
      </c>
      <c r="E120" s="14">
        <v>396644</v>
      </c>
      <c r="F120" s="15">
        <v>0</v>
      </c>
      <c r="G120" s="16">
        <f>IF(((0.5*C120)-(0.5*D120)-(0.5*F120)-E120)&lt;0,0,ROUND((0.5*C120)-(0.5*D120)-(0.5*F120)-E120,0))</f>
        <v>480251</v>
      </c>
      <c r="H120" s="14">
        <v>381806</v>
      </c>
      <c r="I120" s="14">
        <v>0</v>
      </c>
      <c r="J120" s="16">
        <f>IF(((0.5*C120)-(0.5*D120)-(0.5*F120)-H120-I120)&lt;0,0,ROUND((0.5*C120)-(0.5*D120)-(0.5*F120)-H120-I120,0))</f>
        <v>495089</v>
      </c>
      <c r="K120" s="14">
        <f>J120+G120</f>
        <v>975340</v>
      </c>
    </row>
    <row r="121" spans="1:11" ht="13.5" customHeight="1" x14ac:dyDescent="0.2">
      <c r="A121" s="12" t="s">
        <v>156</v>
      </c>
      <c r="B121" s="42">
        <v>62005</v>
      </c>
      <c r="C121" s="13">
        <v>1236839.1055753543</v>
      </c>
      <c r="D121" s="14">
        <v>123717.084</v>
      </c>
      <c r="E121" s="14">
        <v>624175</v>
      </c>
      <c r="F121" s="15">
        <v>0</v>
      </c>
      <c r="G121" s="16">
        <f>IF(((0.5*C121)-(0.5*D121)-(0.5*F121)-E121)&lt;0,0,ROUND((0.5*C121)-(0.5*D121)-(0.5*F121)-E121,0))</f>
        <v>0</v>
      </c>
      <c r="H121" s="14">
        <v>607399</v>
      </c>
      <c r="I121" s="14">
        <v>0</v>
      </c>
      <c r="J121" s="16">
        <f>IF(((0.5*C121)-(0.5*D121)-(0.5*F121)-H121-I121)&lt;0,0,ROUND((0.5*C121)-(0.5*D121)-(0.5*F121)-H121-I121,0))</f>
        <v>0</v>
      </c>
      <c r="K121" s="14">
        <f>J121+G121</f>
        <v>0</v>
      </c>
    </row>
    <row r="122" spans="1:11" ht="13.5" customHeight="1" x14ac:dyDescent="0.2">
      <c r="A122" s="12" t="s">
        <v>120</v>
      </c>
      <c r="B122" s="42">
        <v>49005</v>
      </c>
      <c r="C122" s="13">
        <v>146031548.54390615</v>
      </c>
      <c r="D122" s="14">
        <v>3695899.4760000003</v>
      </c>
      <c r="E122" s="14">
        <v>30481363</v>
      </c>
      <c r="F122" s="15">
        <v>0</v>
      </c>
      <c r="G122" s="16">
        <f>IF(((0.5*C122)-(0.5*D122)-(0.5*F122)-E122)&lt;0,0,ROUND((0.5*C122)-(0.5*D122)-(0.5*F122)-E122,0))</f>
        <v>40686462</v>
      </c>
      <c r="H122" s="14">
        <v>32085749</v>
      </c>
      <c r="I122" s="14">
        <v>0</v>
      </c>
      <c r="J122" s="16">
        <f>IF(((0.5*C122)-(0.5*D122)-(0.5*F122)-H122-I122)&lt;0,0,ROUND((0.5*C122)-(0.5*D122)-(0.5*F122)-H122-I122,0))</f>
        <v>39082076</v>
      </c>
      <c r="K122" s="14">
        <f>J122+G122</f>
        <v>79768538</v>
      </c>
    </row>
    <row r="123" spans="1:11" ht="13.5" customHeight="1" x14ac:dyDescent="0.2">
      <c r="A123" s="12" t="s">
        <v>25</v>
      </c>
      <c r="B123" s="42">
        <v>5005</v>
      </c>
      <c r="C123" s="13">
        <v>4014571.1132340087</v>
      </c>
      <c r="D123" s="14">
        <v>101887.60000000003</v>
      </c>
      <c r="E123" s="14">
        <v>635972</v>
      </c>
      <c r="F123" s="15">
        <v>0</v>
      </c>
      <c r="G123" s="16">
        <f>IF(((0.5*C123)-(0.5*D123)-(0.5*F123)-E123)&lt;0,0,ROUND((0.5*C123)-(0.5*D123)-(0.5*F123)-E123,0))</f>
        <v>1320370</v>
      </c>
      <c r="H123" s="14">
        <v>633966</v>
      </c>
      <c r="I123" s="14">
        <v>0</v>
      </c>
      <c r="J123" s="16">
        <f>IF(((0.5*C123)-(0.5*D123)-(0.5*F123)-H123-I123)&lt;0,0,ROUND((0.5*C123)-(0.5*D123)-(0.5*F123)-H123-I123,0))</f>
        <v>1322376</v>
      </c>
      <c r="K123" s="14">
        <f>J123+G123</f>
        <v>2642746</v>
      </c>
    </row>
    <row r="124" spans="1:11" ht="13.5" customHeight="1" x14ac:dyDescent="0.2">
      <c r="A124" s="12" t="s">
        <v>134</v>
      </c>
      <c r="B124" s="42">
        <v>54002</v>
      </c>
      <c r="C124" s="13">
        <v>5488644.9002642985</v>
      </c>
      <c r="D124" s="14">
        <v>429724.77400000003</v>
      </c>
      <c r="E124" s="14">
        <v>937546</v>
      </c>
      <c r="F124" s="15">
        <v>0</v>
      </c>
      <c r="G124" s="16">
        <f>IF(((0.5*C124)-(0.5*D124)-(0.5*F124)-E124)&lt;0,0,ROUND((0.5*C124)-(0.5*D124)-(0.5*F124)-E124,0))</f>
        <v>1591914</v>
      </c>
      <c r="H124" s="14">
        <v>980951</v>
      </c>
      <c r="I124" s="14">
        <v>0</v>
      </c>
      <c r="J124" s="16">
        <f>IF(((0.5*C124)-(0.5*D124)-(0.5*F124)-H124-I124)&lt;0,0,ROUND((0.5*C124)-(0.5*D124)-(0.5*F124)-H124-I124,0))</f>
        <v>1548509</v>
      </c>
      <c r="K124" s="14">
        <f>J124+G124</f>
        <v>3140423</v>
      </c>
    </row>
    <row r="125" spans="1:11" ht="13.5" customHeight="1" x14ac:dyDescent="0.2">
      <c r="A125" s="12" t="s">
        <v>49</v>
      </c>
      <c r="B125" s="42">
        <v>15003</v>
      </c>
      <c r="C125" s="13">
        <v>1477128.6306043011</v>
      </c>
      <c r="D125" s="14">
        <v>15853.486000000003</v>
      </c>
      <c r="E125" s="14">
        <v>12206</v>
      </c>
      <c r="F125" s="15">
        <v>0</v>
      </c>
      <c r="G125" s="16">
        <f>IF(((0.5*C125)-(0.5*D125)-(0.5*F125)-E125)&lt;0,0,ROUND((0.5*C125)-(0.5*D125)-(0.5*F125)-E125,0))</f>
        <v>718432</v>
      </c>
      <c r="H125" s="14">
        <v>13136</v>
      </c>
      <c r="I125" s="14">
        <v>0</v>
      </c>
      <c r="J125" s="16">
        <f>IF(((0.5*C125)-(0.5*D125)-(0.5*F125)-H125-I125)&lt;0,0,ROUND((0.5*C125)-(0.5*D125)-(0.5*F125)-H125-I125,0))</f>
        <v>717502</v>
      </c>
      <c r="K125" s="14">
        <f>J125+G125</f>
        <v>1435934</v>
      </c>
    </row>
    <row r="126" spans="1:11" ht="13.5" customHeight="1" x14ac:dyDescent="0.2">
      <c r="A126" s="12" t="s">
        <v>73</v>
      </c>
      <c r="B126" s="42">
        <v>26005</v>
      </c>
      <c r="C126" s="13">
        <v>424697.76516744093</v>
      </c>
      <c r="D126" s="14">
        <v>27471.822</v>
      </c>
      <c r="E126" s="14">
        <v>155650</v>
      </c>
      <c r="F126" s="15">
        <v>0</v>
      </c>
      <c r="G126" s="16">
        <f>IF(((0.5*C126)-(0.5*D126)-(0.5*F126)-E126)&lt;0,0,ROUND((0.5*C126)-(0.5*D126)-(0.5*F126)-E126,0))</f>
        <v>42963</v>
      </c>
      <c r="H126" s="14">
        <v>161839</v>
      </c>
      <c r="I126" s="14">
        <v>0</v>
      </c>
      <c r="J126" s="16">
        <f>IF(((0.5*C126)-(0.5*D126)-(0.5*F126)-H126-I126)&lt;0,0,ROUND((0.5*C126)-(0.5*D126)-(0.5*F126)-H126-I126,0))</f>
        <v>36774</v>
      </c>
      <c r="K126" s="14">
        <f>J126+G126</f>
        <v>79737</v>
      </c>
    </row>
    <row r="127" spans="1:11" ht="13.5" customHeight="1" x14ac:dyDescent="0.2">
      <c r="A127" s="12" t="s">
        <v>99</v>
      </c>
      <c r="B127" s="42">
        <v>40002</v>
      </c>
      <c r="C127" s="13">
        <v>14092395.752165878</v>
      </c>
      <c r="D127" s="14">
        <v>303766.49799999996</v>
      </c>
      <c r="E127" s="14">
        <v>3371359</v>
      </c>
      <c r="F127" s="15">
        <v>0</v>
      </c>
      <c r="G127" s="16">
        <f>IF(((0.5*C127)-(0.5*D127)-(0.5*F127)-E127)&lt;0,0,ROUND((0.5*C127)-(0.5*D127)-(0.5*F127)-E127,0))</f>
        <v>3522956</v>
      </c>
      <c r="H127" s="14">
        <v>3403470</v>
      </c>
      <c r="I127" s="14">
        <v>77644.19</v>
      </c>
      <c r="J127" s="16">
        <f>IF(((0.5*C127)-(0.5*D127)-(0.5*F127)-H127-I127)&lt;0,0,ROUND((0.5*C127)-(0.5*D127)-(0.5*F127)-H127-I127,0))</f>
        <v>3413200</v>
      </c>
      <c r="K127" s="14">
        <f>J127+G127</f>
        <v>6936156</v>
      </c>
    </row>
    <row r="128" spans="1:11" ht="13.5" customHeight="1" x14ac:dyDescent="0.2">
      <c r="A128" s="12" t="s">
        <v>144</v>
      </c>
      <c r="B128" s="42">
        <v>57001</v>
      </c>
      <c r="C128" s="13">
        <v>2725816.2106343894</v>
      </c>
      <c r="D128" s="14">
        <v>31188.988000000012</v>
      </c>
      <c r="E128" s="14">
        <v>857772</v>
      </c>
      <c r="F128" s="15">
        <v>0</v>
      </c>
      <c r="G128" s="16">
        <f>IF(((0.5*C128)-(0.5*D128)-(0.5*F128)-E128)&lt;0,0,ROUND((0.5*C128)-(0.5*D128)-(0.5*F128)-E128,0))</f>
        <v>489542</v>
      </c>
      <c r="H128" s="14">
        <v>832714</v>
      </c>
      <c r="I128" s="14">
        <v>0</v>
      </c>
      <c r="J128" s="16">
        <f>IF(((0.5*C128)-(0.5*D128)-(0.5*F128)-H128-I128)&lt;0,0,ROUND((0.5*C128)-(0.5*D128)-(0.5*F128)-H128-I128,0))</f>
        <v>514600</v>
      </c>
      <c r="K128" s="14">
        <f>J128+G128</f>
        <v>1004142</v>
      </c>
    </row>
    <row r="129" spans="1:11" ht="13.5" customHeight="1" x14ac:dyDescent="0.2">
      <c r="A129" s="12" t="s">
        <v>136</v>
      </c>
      <c r="B129" s="42">
        <v>54006</v>
      </c>
      <c r="C129" s="13">
        <v>1326249.1614000788</v>
      </c>
      <c r="D129" s="14">
        <v>38935.028000000006</v>
      </c>
      <c r="E129" s="14">
        <v>153078</v>
      </c>
      <c r="F129" s="15">
        <v>0</v>
      </c>
      <c r="G129" s="16">
        <f>IF(((0.5*C129)-(0.5*D129)-(0.5*F129)-E129)&lt;0,0,ROUND((0.5*C129)-(0.5*D129)-(0.5*F129)-E129,0))</f>
        <v>490579</v>
      </c>
      <c r="H129" s="14">
        <v>158609</v>
      </c>
      <c r="I129" s="14">
        <v>0</v>
      </c>
      <c r="J129" s="16">
        <f>IF(((0.5*C129)-(0.5*D129)-(0.5*F129)-H129-I129)&lt;0,0,ROUND((0.5*C129)-(0.5*D129)-(0.5*F129)-H129-I129,0))</f>
        <v>485048</v>
      </c>
      <c r="K129" s="14">
        <f>J129+G129</f>
        <v>975627</v>
      </c>
    </row>
    <row r="130" spans="1:11" ht="14.25" customHeight="1" x14ac:dyDescent="0.2">
      <c r="A130" s="12" t="s">
        <v>103</v>
      </c>
      <c r="B130" s="42">
        <v>41005</v>
      </c>
      <c r="C130" s="13">
        <v>12329646.698229495</v>
      </c>
      <c r="D130" s="14">
        <v>234238.18399999998</v>
      </c>
      <c r="E130" s="14">
        <v>1331529</v>
      </c>
      <c r="F130" s="15">
        <v>0</v>
      </c>
      <c r="G130" s="16">
        <f>IF(((0.5*C130)-(0.5*D130)-(0.5*F130)-E130)&lt;0,0,ROUND((0.5*C130)-(0.5*D130)-(0.5*F130)-E130,0))</f>
        <v>4716175</v>
      </c>
      <c r="H130" s="14">
        <v>1465434</v>
      </c>
      <c r="I130" s="14">
        <v>0</v>
      </c>
      <c r="J130" s="16">
        <f>IF(((0.5*C130)-(0.5*D130)-(0.5*F130)-H130-I130)&lt;0,0,ROUND((0.5*C130)-(0.5*D130)-(0.5*F130)-H130-I130,0))</f>
        <v>4582270</v>
      </c>
      <c r="K130" s="14">
        <f>J130+G130</f>
        <v>9298445</v>
      </c>
    </row>
    <row r="131" spans="1:11" ht="13.5" customHeight="1" x14ac:dyDescent="0.2">
      <c r="A131" s="12" t="s">
        <v>59</v>
      </c>
      <c r="B131" s="42">
        <v>20003</v>
      </c>
      <c r="C131" s="13">
        <v>2297986.2483209637</v>
      </c>
      <c r="D131" s="14">
        <v>23298.885999999991</v>
      </c>
      <c r="E131" s="14">
        <v>203626</v>
      </c>
      <c r="F131" s="15">
        <v>0</v>
      </c>
      <c r="G131" s="16">
        <f>IF(((0.5*C131)-(0.5*D131)-(0.5*F131)-E131)&lt;0,0,ROUND((0.5*C131)-(0.5*D131)-(0.5*F131)-E131,0))</f>
        <v>933718</v>
      </c>
      <c r="H131" s="14">
        <v>199568</v>
      </c>
      <c r="I131" s="14">
        <v>0</v>
      </c>
      <c r="J131" s="16">
        <f>IF(((0.5*C131)-(0.5*D131)-(0.5*F131)-H131-I131)&lt;0,0,ROUND((0.5*C131)-(0.5*D131)-(0.5*F131)-H131-I131,0))</f>
        <v>937776</v>
      </c>
      <c r="K131" s="14">
        <f>J131+G131</f>
        <v>1871494</v>
      </c>
    </row>
    <row r="132" spans="1:11" ht="13.5" customHeight="1" x14ac:dyDescent="0.2">
      <c r="A132" s="12" t="s">
        <v>162</v>
      </c>
      <c r="B132" s="42">
        <v>66001</v>
      </c>
      <c r="C132" s="13">
        <v>13026913.859924547</v>
      </c>
      <c r="D132" s="14">
        <v>90922.504000000015</v>
      </c>
      <c r="E132" s="14">
        <v>193443</v>
      </c>
      <c r="F132" s="15">
        <v>0</v>
      </c>
      <c r="G132" s="16">
        <f>IF(((0.5*C132)-(0.5*D132)-(0.5*F132)-E132)&lt;0,0,ROUND((0.5*C132)-(0.5*D132)-(0.5*F132)-E132,0))</f>
        <v>6274553</v>
      </c>
      <c r="H132" s="14">
        <v>203932</v>
      </c>
      <c r="I132" s="14">
        <v>0</v>
      </c>
      <c r="J132" s="16">
        <f>IF(((0.5*C132)-(0.5*D132)-(0.5*F132)-H132-I132)&lt;0,0,ROUND((0.5*C132)-(0.5*D132)-(0.5*F132)-H132-I132,0))</f>
        <v>6264064</v>
      </c>
      <c r="K132" s="14">
        <f>J132+G132</f>
        <v>12538617</v>
      </c>
    </row>
    <row r="133" spans="1:11" ht="13.5" customHeight="1" x14ac:dyDescent="0.2">
      <c r="A133" s="12" t="s">
        <v>86</v>
      </c>
      <c r="B133" s="42">
        <v>33005</v>
      </c>
      <c r="C133" s="13">
        <v>1076646.0888893898</v>
      </c>
      <c r="D133" s="14">
        <v>182158.03399999999</v>
      </c>
      <c r="E133" s="14">
        <v>364272</v>
      </c>
      <c r="F133" s="15">
        <v>0</v>
      </c>
      <c r="G133" s="16">
        <f>IF(((0.5*C133)-(0.5*D133)-(0.5*F133)-E133)&lt;0,0,ROUND((0.5*C133)-(0.5*D133)-(0.5*F133)-E133,0))</f>
        <v>82972</v>
      </c>
      <c r="H133" s="14">
        <v>355644</v>
      </c>
      <c r="I133" s="14">
        <v>0</v>
      </c>
      <c r="J133" s="16">
        <f>IF(((0.5*C133)-(0.5*D133)-(0.5*F133)-H133-I133)&lt;0,0,ROUND((0.5*C133)-(0.5*D133)-(0.5*F133)-H133-I133,0))</f>
        <v>91600</v>
      </c>
      <c r="K133" s="14">
        <f>J133+G133</f>
        <v>174572</v>
      </c>
    </row>
    <row r="134" spans="1:11" ht="13.5" customHeight="1" x14ac:dyDescent="0.2">
      <c r="A134" s="12" t="s">
        <v>121</v>
      </c>
      <c r="B134" s="42">
        <v>49006</v>
      </c>
      <c r="C134" s="13">
        <v>5932357.2039704639</v>
      </c>
      <c r="D134" s="14">
        <v>230581.14799999993</v>
      </c>
      <c r="E134" s="14">
        <v>1190425</v>
      </c>
      <c r="F134" s="15">
        <v>0</v>
      </c>
      <c r="G134" s="16">
        <f>IF(((0.5*C134)-(0.5*D134)-(0.5*F134)-E134)&lt;0,0,ROUND((0.5*C134)-(0.5*D134)-(0.5*F134)-E134,0))</f>
        <v>1660463</v>
      </c>
      <c r="H134" s="14">
        <v>1296601</v>
      </c>
      <c r="I134" s="14">
        <v>0</v>
      </c>
      <c r="J134" s="16">
        <f>IF(((0.5*C134)-(0.5*D134)-(0.5*F134)-H134-I134)&lt;0,0,ROUND((0.5*C134)-(0.5*D134)-(0.5*F134)-H134-I134,0))</f>
        <v>1554287</v>
      </c>
      <c r="K134" s="14">
        <f>J134+G134</f>
        <v>3214750</v>
      </c>
    </row>
    <row r="135" spans="1:11" ht="13.5" customHeight="1" x14ac:dyDescent="0.2">
      <c r="A135" s="12" t="s">
        <v>41</v>
      </c>
      <c r="B135" s="42">
        <v>13001</v>
      </c>
      <c r="C135" s="13">
        <v>7509610.1954224855</v>
      </c>
      <c r="D135" s="14">
        <v>246002.24000000005</v>
      </c>
      <c r="E135" s="14">
        <v>1400816</v>
      </c>
      <c r="F135" s="15">
        <v>0</v>
      </c>
      <c r="G135" s="16">
        <f>IF(((0.5*C135)-(0.5*D135)-(0.5*F135)-E135)&lt;0,0,ROUND((0.5*C135)-(0.5*D135)-(0.5*F135)-E135,0))</f>
        <v>2230988</v>
      </c>
      <c r="H135" s="14">
        <v>1451009</v>
      </c>
      <c r="I135" s="14">
        <v>0</v>
      </c>
      <c r="J135" s="16">
        <f>IF(((0.5*C135)-(0.5*D135)-(0.5*F135)-H135-I135)&lt;0,0,ROUND((0.5*C135)-(0.5*D135)-(0.5*F135)-H135-I135,0))</f>
        <v>2180795</v>
      </c>
      <c r="K135" s="14">
        <f>J135+G135</f>
        <v>4411783</v>
      </c>
    </row>
    <row r="136" spans="1:11" ht="13.5" customHeight="1" x14ac:dyDescent="0.2">
      <c r="A136" s="12" t="s">
        <v>151</v>
      </c>
      <c r="B136" s="42">
        <v>60006</v>
      </c>
      <c r="C136" s="13">
        <v>2391124.8670763941</v>
      </c>
      <c r="D136" s="14">
        <v>71499.356000000014</v>
      </c>
      <c r="E136" s="14">
        <v>490013</v>
      </c>
      <c r="F136" s="15">
        <v>0</v>
      </c>
      <c r="G136" s="16">
        <f>IF(((0.5*C136)-(0.5*D136)-(0.5*F136)-E136)&lt;0,0,ROUND((0.5*C136)-(0.5*D136)-(0.5*F136)-E136,0))</f>
        <v>669800</v>
      </c>
      <c r="H136" s="14">
        <v>492368</v>
      </c>
      <c r="I136" s="14">
        <v>0</v>
      </c>
      <c r="J136" s="16">
        <f>IF(((0.5*C136)-(0.5*D136)-(0.5*F136)-H136-I136)&lt;0,0,ROUND((0.5*C136)-(0.5*D136)-(0.5*F136)-H136-I136,0))</f>
        <v>667445</v>
      </c>
      <c r="K136" s="14">
        <f>J136+G136</f>
        <v>1337245</v>
      </c>
    </row>
    <row r="137" spans="1:11" ht="13.5" customHeight="1" x14ac:dyDescent="0.2">
      <c r="A137" s="12" t="s">
        <v>37</v>
      </c>
      <c r="B137" s="42">
        <v>11004</v>
      </c>
      <c r="C137" s="13">
        <v>4887749.7184182676</v>
      </c>
      <c r="D137" s="14">
        <v>153099.16800000001</v>
      </c>
      <c r="E137" s="14">
        <v>433326</v>
      </c>
      <c r="F137" s="15">
        <v>0</v>
      </c>
      <c r="G137" s="16">
        <f>IF(((0.5*C137)-(0.5*D137)-(0.5*F137)-E137)&lt;0,0,ROUND((0.5*C137)-(0.5*D137)-(0.5*F137)-E137,0))</f>
        <v>1933999</v>
      </c>
      <c r="H137" s="14">
        <v>440121</v>
      </c>
      <c r="I137" s="14">
        <v>0</v>
      </c>
      <c r="J137" s="16">
        <f>IF(((0.5*C137)-(0.5*D137)-(0.5*F137)-H137-I137)&lt;0,0,ROUND((0.5*C137)-(0.5*D137)-(0.5*F137)-H137-I137,0))</f>
        <v>1927204</v>
      </c>
      <c r="K137" s="14">
        <f>J137+G137</f>
        <v>3861203</v>
      </c>
    </row>
    <row r="138" spans="1:11" ht="13.5" customHeight="1" x14ac:dyDescent="0.2">
      <c r="A138" s="12" t="s">
        <v>129</v>
      </c>
      <c r="B138" s="42">
        <v>51005</v>
      </c>
      <c r="C138" s="13">
        <v>1963180.2233591038</v>
      </c>
      <c r="D138" s="14">
        <v>68876.694000000003</v>
      </c>
      <c r="E138" s="14">
        <v>368373</v>
      </c>
      <c r="F138" s="15">
        <v>0</v>
      </c>
      <c r="G138" s="16">
        <f>IF(((0.5*C138)-(0.5*D138)-(0.5*F138)-E138)&lt;0,0,ROUND((0.5*C138)-(0.5*D138)-(0.5*F138)-E138,0))</f>
        <v>578779</v>
      </c>
      <c r="H138" s="14">
        <v>367615</v>
      </c>
      <c r="I138" s="14">
        <v>0</v>
      </c>
      <c r="J138" s="16">
        <f>IF(((0.5*C138)-(0.5*D138)-(0.5*F138)-H138-I138)&lt;0,0,ROUND((0.5*C138)-(0.5*D138)-(0.5*F138)-H138-I138,0))</f>
        <v>579537</v>
      </c>
      <c r="K138" s="14">
        <f>J138+G138</f>
        <v>1158316</v>
      </c>
    </row>
    <row r="139" spans="1:11" ht="13.5" customHeight="1" x14ac:dyDescent="0.2">
      <c r="A139" s="12" t="s">
        <v>29</v>
      </c>
      <c r="B139" s="42">
        <v>6005</v>
      </c>
      <c r="C139" s="13">
        <v>2194166.8159449655</v>
      </c>
      <c r="D139" s="14">
        <v>47564.477999999996</v>
      </c>
      <c r="E139" s="14">
        <v>282124</v>
      </c>
      <c r="F139" s="15">
        <v>0</v>
      </c>
      <c r="G139" s="16">
        <f>IF(((0.5*C139)-(0.5*D139)-(0.5*F139)-E139)&lt;0,0,ROUND((0.5*C139)-(0.5*D139)-(0.5*F139)-E139,0))</f>
        <v>791177</v>
      </c>
      <c r="H139" s="14">
        <v>287855</v>
      </c>
      <c r="I139" s="14">
        <v>0</v>
      </c>
      <c r="J139" s="16">
        <f>IF(((0.5*C139)-(0.5*D139)-(0.5*F139)-H139-I139)&lt;0,0,ROUND((0.5*C139)-(0.5*D139)-(0.5*F139)-H139-I139,0))</f>
        <v>785446</v>
      </c>
      <c r="K139" s="14">
        <f>J139+G139</f>
        <v>1576623</v>
      </c>
    </row>
    <row r="140" spans="1:11" ht="13.5" customHeight="1" x14ac:dyDescent="0.2">
      <c r="A140" s="12" t="s">
        <v>45</v>
      </c>
      <c r="B140" s="42">
        <v>14004</v>
      </c>
      <c r="C140" s="13">
        <v>23119354.201637819</v>
      </c>
      <c r="D140" s="14">
        <v>665097.098</v>
      </c>
      <c r="E140" s="14">
        <v>4819191</v>
      </c>
      <c r="F140" s="15">
        <v>0</v>
      </c>
      <c r="G140" s="16">
        <f>IF(((0.5*C140)-(0.5*D140)-(0.5*F140)-E140)&lt;0,0,ROUND((0.5*C140)-(0.5*D140)-(0.5*F140)-E140,0))</f>
        <v>6407938</v>
      </c>
      <c r="H140" s="14">
        <v>4934144</v>
      </c>
      <c r="I140" s="14">
        <v>0</v>
      </c>
      <c r="J140" s="16">
        <f>IF(((0.5*C140)-(0.5*D140)-(0.5*F140)-H140-I140)&lt;0,0,ROUND((0.5*C140)-(0.5*D140)-(0.5*F140)-H140-I140,0))</f>
        <v>6292985</v>
      </c>
      <c r="K140" s="14">
        <f>J140+G140</f>
        <v>12700923</v>
      </c>
    </row>
    <row r="141" spans="1:11" ht="13.5" customHeight="1" x14ac:dyDescent="0.2">
      <c r="A141" s="12" t="s">
        <v>55</v>
      </c>
      <c r="B141" s="42">
        <v>18003</v>
      </c>
      <c r="C141" s="13">
        <v>1370954.189312441</v>
      </c>
      <c r="D141" s="14">
        <v>45213.695999999996</v>
      </c>
      <c r="E141" s="14">
        <v>285415</v>
      </c>
      <c r="F141" s="15">
        <v>0</v>
      </c>
      <c r="G141" s="16">
        <f>IF(((0.5*C141)-(0.5*D141)-(0.5*F141)-E141)&lt;0,0,ROUND((0.5*C141)-(0.5*D141)-(0.5*F141)-E141,0))</f>
        <v>377455</v>
      </c>
      <c r="H141" s="14">
        <v>268126</v>
      </c>
      <c r="I141" s="14">
        <v>0</v>
      </c>
      <c r="J141" s="16">
        <f>IF(((0.5*C141)-(0.5*D141)-(0.5*F141)-H141-I141)&lt;0,0,ROUND((0.5*C141)-(0.5*D141)-(0.5*F141)-H141-I141,0))</f>
        <v>394744</v>
      </c>
      <c r="K141" s="14">
        <f>J141+G141</f>
        <v>772199</v>
      </c>
    </row>
    <row r="142" spans="1:11" ht="13.5" customHeight="1" x14ac:dyDescent="0.2">
      <c r="A142" s="12" t="s">
        <v>46</v>
      </c>
      <c r="B142" s="42">
        <v>14005</v>
      </c>
      <c r="C142" s="13">
        <v>1824621.4255821959</v>
      </c>
      <c r="D142" s="14">
        <v>49368.58716000001</v>
      </c>
      <c r="E142" s="14">
        <v>234157</v>
      </c>
      <c r="F142" s="15">
        <v>0</v>
      </c>
      <c r="G142" s="16">
        <f>IF(((0.5*C142)-(0.5*D142)-(0.5*F142)-E142)&lt;0,0,ROUND((0.5*C142)-(0.5*D142)-(0.5*F142)-E142,0))</f>
        <v>653469</v>
      </c>
      <c r="H142" s="14">
        <v>231916</v>
      </c>
      <c r="I142" s="14">
        <v>0</v>
      </c>
      <c r="J142" s="16">
        <f>IF(((0.5*C142)-(0.5*D142)-(0.5*F142)-H142-I142)&lt;0,0,ROUND((0.5*C142)-(0.5*D142)-(0.5*F142)-H142-I142,0))</f>
        <v>655710</v>
      </c>
      <c r="K142" s="14">
        <f>J142+G142</f>
        <v>1309179</v>
      </c>
    </row>
    <row r="143" spans="1:11" ht="13.5" customHeight="1" x14ac:dyDescent="0.2">
      <c r="A143" s="12" t="s">
        <v>56</v>
      </c>
      <c r="B143" s="42">
        <v>18005</v>
      </c>
      <c r="C143" s="13">
        <v>3158779.6333034644</v>
      </c>
      <c r="D143" s="14">
        <v>179823.00599999999</v>
      </c>
      <c r="E143" s="14">
        <v>987750</v>
      </c>
      <c r="F143" s="15">
        <v>0</v>
      </c>
      <c r="G143" s="16">
        <f>IF(((0.5*C143)-(0.5*D143)-(0.5*F143)-E143)&lt;0,0,ROUND((0.5*C143)-(0.5*D143)-(0.5*F143)-E143,0))</f>
        <v>501728</v>
      </c>
      <c r="H143" s="14">
        <v>961666</v>
      </c>
      <c r="I143" s="14">
        <v>0</v>
      </c>
      <c r="J143" s="16">
        <f>IF(((0.5*C143)-(0.5*D143)-(0.5*F143)-H143-I143)&lt;0,0,ROUND((0.5*C143)-(0.5*D143)-(0.5*F143)-H143-I143,0))</f>
        <v>527812</v>
      </c>
      <c r="K143" s="14">
        <f>J143+G143</f>
        <v>1029540</v>
      </c>
    </row>
    <row r="144" spans="1:11" ht="13.5" customHeight="1" x14ac:dyDescent="0.2">
      <c r="A144" s="12" t="s">
        <v>89</v>
      </c>
      <c r="B144" s="42">
        <v>36002</v>
      </c>
      <c r="C144" s="13">
        <v>2556826.240770841</v>
      </c>
      <c r="D144" s="14">
        <v>178554.26800000001</v>
      </c>
      <c r="E144" s="14">
        <v>591805</v>
      </c>
      <c r="F144" s="15">
        <v>0</v>
      </c>
      <c r="G144" s="16">
        <f>IF(((0.5*C144)-(0.5*D144)-(0.5*F144)-E144)&lt;0,0,ROUND((0.5*C144)-(0.5*D144)-(0.5*F144)-E144,0))</f>
        <v>597331</v>
      </c>
      <c r="H144" s="14">
        <v>581697</v>
      </c>
      <c r="I144" s="14">
        <v>0</v>
      </c>
      <c r="J144" s="16">
        <f>IF(((0.5*C144)-(0.5*D144)-(0.5*F144)-H144-I144)&lt;0,0,ROUND((0.5*C144)-(0.5*D144)-(0.5*F144)-H144-I144,0))</f>
        <v>607439</v>
      </c>
      <c r="K144" s="14">
        <f>J144+G144</f>
        <v>1204770</v>
      </c>
    </row>
    <row r="145" spans="1:11" ht="13.5" customHeight="1" x14ac:dyDescent="0.2">
      <c r="A145" s="12" t="s">
        <v>122</v>
      </c>
      <c r="B145" s="42">
        <v>49007</v>
      </c>
      <c r="C145" s="13">
        <v>8255528.4878162201</v>
      </c>
      <c r="D145" s="14">
        <v>206280.08799999999</v>
      </c>
      <c r="E145" s="14">
        <v>1274363</v>
      </c>
      <c r="F145" s="15">
        <v>0</v>
      </c>
      <c r="G145" s="16">
        <f>IF(((0.5*C145)-(0.5*D145)-(0.5*F145)-E145)&lt;0,0,ROUND((0.5*C145)-(0.5*D145)-(0.5*F145)-E145,0))</f>
        <v>2750261</v>
      </c>
      <c r="H145" s="14">
        <v>1349004</v>
      </c>
      <c r="I145" s="14">
        <v>0</v>
      </c>
      <c r="J145" s="16">
        <f>IF(((0.5*C145)-(0.5*D145)-(0.5*F145)-H145-I145)&lt;0,0,ROUND((0.5*C145)-(0.5*D145)-(0.5*F145)-H145-I145,0))</f>
        <v>2675620</v>
      </c>
      <c r="K145" s="14">
        <f>J145+G145</f>
        <v>5425881</v>
      </c>
    </row>
    <row r="146" spans="1:11" ht="13.5" customHeight="1" x14ac:dyDescent="0.2">
      <c r="A146" s="17" t="s">
        <v>15</v>
      </c>
      <c r="B146" s="43">
        <v>1003</v>
      </c>
      <c r="C146" s="18">
        <v>953074.69981818181</v>
      </c>
      <c r="D146" s="19">
        <v>215152.68000000002</v>
      </c>
      <c r="E146" s="19">
        <v>222767</v>
      </c>
      <c r="F146" s="20">
        <v>0</v>
      </c>
      <c r="G146" s="21">
        <f>IF(((0.5*C146)-(0.5*D146)-(0.5*F146)-E146)&lt;0,0,ROUND((0.5*C146)-(0.5*D146)-(0.5*F146)-E146,0))</f>
        <v>146194</v>
      </c>
      <c r="H146" s="19">
        <v>223946</v>
      </c>
      <c r="I146" s="19">
        <v>0</v>
      </c>
      <c r="J146" s="21">
        <f>IF(((0.5*C146)-(0.5*D146)-(0.5*F146)-H146-I146)&lt;0,0,ROUND((0.5*C146)-(0.5*D146)-(0.5*F146)-H146-I146,0))</f>
        <v>145015</v>
      </c>
      <c r="K146" s="19">
        <f>J146+G146</f>
        <v>291209</v>
      </c>
    </row>
    <row r="147" spans="1:11" ht="13.5" customHeight="1" x14ac:dyDescent="0.2">
      <c r="A147" s="12" t="s">
        <v>114</v>
      </c>
      <c r="B147" s="42">
        <v>47001</v>
      </c>
      <c r="C147" s="13">
        <v>2562453.0861712936</v>
      </c>
      <c r="D147" s="14">
        <v>25754.376000000004</v>
      </c>
      <c r="E147" s="14">
        <v>152197</v>
      </c>
      <c r="F147" s="15">
        <v>0</v>
      </c>
      <c r="G147" s="16">
        <f>IF(((0.5*C147)-(0.5*D147)-(0.5*F147)-E147)&lt;0,0,ROUND((0.5*C147)-(0.5*D147)-(0.5*F147)-E147,0))</f>
        <v>1116152</v>
      </c>
      <c r="H147" s="14">
        <v>147553</v>
      </c>
      <c r="I147" s="14">
        <v>0</v>
      </c>
      <c r="J147" s="16">
        <f>IF(((0.5*C147)-(0.5*D147)-(0.5*F147)-H147-I147)&lt;0,0,ROUND((0.5*C147)-(0.5*D147)-(0.5*F147)-H147-I147,0))</f>
        <v>1120796</v>
      </c>
      <c r="K147" s="14">
        <f>J147+G147</f>
        <v>2236948</v>
      </c>
    </row>
    <row r="148" spans="1:11" ht="13.5" customHeight="1" x14ac:dyDescent="0.2">
      <c r="A148" s="12" t="s">
        <v>40</v>
      </c>
      <c r="B148" s="42">
        <v>12003</v>
      </c>
      <c r="C148" s="13">
        <v>2034225.2129270236</v>
      </c>
      <c r="D148" s="14">
        <v>209773.30399999997</v>
      </c>
      <c r="E148" s="14">
        <v>428842</v>
      </c>
      <c r="F148" s="15">
        <v>0</v>
      </c>
      <c r="G148" s="16">
        <f>IF(((0.5*C148)-(0.5*D148)-(0.5*F148)-E148)&lt;0,0,ROUND((0.5*C148)-(0.5*D148)-(0.5*F148)-E148,0))</f>
        <v>483384</v>
      </c>
      <c r="H148" s="14">
        <v>466438</v>
      </c>
      <c r="I148" s="14">
        <v>0</v>
      </c>
      <c r="J148" s="16">
        <f>IF(((0.5*C148)-(0.5*D148)-(0.5*F148)-H148-I148)&lt;0,0,ROUND((0.5*C148)-(0.5*D148)-(0.5*F148)-H148-I148,0))</f>
        <v>445788</v>
      </c>
      <c r="K148" s="14">
        <f>J148+G148</f>
        <v>929172</v>
      </c>
    </row>
    <row r="149" spans="1:11" ht="13.5" customHeight="1" x14ac:dyDescent="0.2">
      <c r="A149" s="12" t="s">
        <v>137</v>
      </c>
      <c r="B149" s="42">
        <v>54007</v>
      </c>
      <c r="C149" s="13">
        <v>1606212.7869624989</v>
      </c>
      <c r="D149" s="14">
        <v>68539.422000000006</v>
      </c>
      <c r="E149" s="14">
        <v>262637</v>
      </c>
      <c r="F149" s="15">
        <v>0</v>
      </c>
      <c r="G149" s="16">
        <f>IF(((0.5*C149)-(0.5*D149)-(0.5*F149)-E149)&lt;0,0,ROUND((0.5*C149)-(0.5*D149)-(0.5*F149)-E149,0))</f>
        <v>506200</v>
      </c>
      <c r="H149" s="14">
        <v>284456</v>
      </c>
      <c r="I149" s="14">
        <v>0</v>
      </c>
      <c r="J149" s="16">
        <f>IF(((0.5*C149)-(0.5*D149)-(0.5*F149)-H149-I149)&lt;0,0,ROUND((0.5*C149)-(0.5*D149)-(0.5*F149)-H149-I149,0))</f>
        <v>484381</v>
      </c>
      <c r="K149" s="14">
        <f>J149+G149</f>
        <v>990581</v>
      </c>
    </row>
    <row r="150" spans="1:11" ht="13.5" customHeight="1" x14ac:dyDescent="0.2">
      <c r="A150" s="12" t="s">
        <v>146</v>
      </c>
      <c r="B150" s="42">
        <v>59002</v>
      </c>
      <c r="C150" s="13">
        <v>4241016.9812860945</v>
      </c>
      <c r="D150" s="14">
        <v>105983.46799999999</v>
      </c>
      <c r="E150" s="14">
        <v>852829</v>
      </c>
      <c r="F150" s="15">
        <v>0</v>
      </c>
      <c r="G150" s="16">
        <f>IF(((0.5*C150)-(0.5*D150)-(0.5*F150)-E150)&lt;0,0,ROUND((0.5*C150)-(0.5*D150)-(0.5*F150)-E150,0))</f>
        <v>1214688</v>
      </c>
      <c r="H150" s="14">
        <v>871228</v>
      </c>
      <c r="I150" s="14">
        <v>0</v>
      </c>
      <c r="J150" s="16">
        <f>IF(((0.5*C150)-(0.5*D150)-(0.5*F150)-H150-I150)&lt;0,0,ROUND((0.5*C150)-(0.5*D150)-(0.5*F150)-H150-I150,0))</f>
        <v>1196289</v>
      </c>
      <c r="K150" s="14">
        <f>J150+G150</f>
        <v>2410977</v>
      </c>
    </row>
    <row r="151" spans="1:11" ht="13.5" customHeight="1" x14ac:dyDescent="0.2">
      <c r="A151" s="12" t="s">
        <v>18</v>
      </c>
      <c r="B151" s="42">
        <v>2006</v>
      </c>
      <c r="C151" s="13">
        <v>2405689.845825918</v>
      </c>
      <c r="D151" s="14">
        <v>66699.824000000008</v>
      </c>
      <c r="E151" s="14">
        <v>513111</v>
      </c>
      <c r="F151" s="15">
        <v>0</v>
      </c>
      <c r="G151" s="16">
        <f>IF(((0.5*C151)-(0.5*D151)-(0.5*F151)-E151)&lt;0,0,ROUND((0.5*C151)-(0.5*D151)-(0.5*F151)-E151,0))</f>
        <v>656384</v>
      </c>
      <c r="H151" s="14">
        <v>502764</v>
      </c>
      <c r="I151" s="14">
        <v>0</v>
      </c>
      <c r="J151" s="16">
        <f>IF(((0.5*C151)-(0.5*D151)-(0.5*F151)-H151-I151)&lt;0,0,ROUND((0.5*C151)-(0.5*D151)-(0.5*F151)-H151-I151,0))</f>
        <v>666731</v>
      </c>
      <c r="K151" s="14">
        <f>J151+G151</f>
        <v>1323115</v>
      </c>
    </row>
    <row r="152" spans="1:11" ht="13.5" customHeight="1" x14ac:dyDescent="0.2">
      <c r="A152" s="12" t="s">
        <v>138</v>
      </c>
      <c r="B152" s="42">
        <v>55004</v>
      </c>
      <c r="C152" s="13">
        <v>1814195.5603441962</v>
      </c>
      <c r="D152" s="14">
        <v>42330.108000000007</v>
      </c>
      <c r="E152" s="14">
        <v>257868</v>
      </c>
      <c r="F152" s="15">
        <v>0</v>
      </c>
      <c r="G152" s="16">
        <f>IF(((0.5*C152)-(0.5*D152)-(0.5*F152)-E152)&lt;0,0,ROUND((0.5*C152)-(0.5*D152)-(0.5*F152)-E152,0))</f>
        <v>628065</v>
      </c>
      <c r="H152" s="14">
        <v>241661</v>
      </c>
      <c r="I152" s="14">
        <v>0</v>
      </c>
      <c r="J152" s="16">
        <f>IF(((0.5*C152)-(0.5*D152)-(0.5*F152)-H152-I152)&lt;0,0,ROUND((0.5*C152)-(0.5*D152)-(0.5*F152)-H152-I152,0))</f>
        <v>644272</v>
      </c>
      <c r="K152" s="14">
        <f>J152+G152</f>
        <v>1272337</v>
      </c>
    </row>
    <row r="153" spans="1:11" ht="13.5" customHeight="1" x14ac:dyDescent="0.2">
      <c r="A153" s="12" t="s">
        <v>159</v>
      </c>
      <c r="B153" s="42">
        <v>63003</v>
      </c>
      <c r="C153" s="13">
        <v>16801580.05035891</v>
      </c>
      <c r="D153" s="14">
        <v>586417.22</v>
      </c>
      <c r="E153" s="14">
        <v>3189178</v>
      </c>
      <c r="F153" s="15">
        <v>0</v>
      </c>
      <c r="G153" s="16">
        <f>IF(((0.5*C153)-(0.5*D153)-(0.5*F153)-E153)&lt;0,0,ROUND((0.5*C153)-(0.5*D153)-(0.5*F153)-E153,0))</f>
        <v>4918403</v>
      </c>
      <c r="H153" s="14">
        <v>3243903</v>
      </c>
      <c r="I153" s="14">
        <v>0</v>
      </c>
      <c r="J153" s="16">
        <f>IF(((0.5*C153)-(0.5*D153)-(0.5*F153)-H153-I153)&lt;0,0,ROUND((0.5*C153)-(0.5*D153)-(0.5*F153)-H153-I153,0))</f>
        <v>4863678</v>
      </c>
      <c r="K153" s="14">
        <f>J153+G153</f>
        <v>9782081</v>
      </c>
    </row>
    <row r="154" spans="1:11" x14ac:dyDescent="0.2">
      <c r="A154" s="22"/>
      <c r="B154" s="22"/>
      <c r="C154" s="14">
        <f>SUM(C5:C153)</f>
        <v>847272623.08289516</v>
      </c>
      <c r="D154" s="14">
        <f>SUM(D5:D153)</f>
        <v>24764902.773999996</v>
      </c>
      <c r="E154" s="14">
        <f t="shared" ref="E154:K154" si="0">SUM(E5:E153)</f>
        <v>171154265</v>
      </c>
      <c r="F154" s="14">
        <f t="shared" si="0"/>
        <v>1476639</v>
      </c>
      <c r="G154" s="14">
        <f t="shared" si="0"/>
        <v>241661856</v>
      </c>
      <c r="H154" s="14">
        <f t="shared" si="0"/>
        <v>175636721</v>
      </c>
      <c r="I154" s="14">
        <f t="shared" si="0"/>
        <v>108655.6</v>
      </c>
      <c r="J154" s="14">
        <f t="shared" si="0"/>
        <v>237029847</v>
      </c>
      <c r="K154" s="14">
        <f t="shared" si="0"/>
        <v>478691703</v>
      </c>
    </row>
    <row r="155" spans="1:11" ht="12.75" thickBot="1" x14ac:dyDescent="0.25">
      <c r="A155" s="41"/>
      <c r="B155" s="41"/>
      <c r="C155" s="23"/>
      <c r="D155" s="23"/>
      <c r="E155" s="23"/>
      <c r="F155" s="24"/>
      <c r="G155" s="23"/>
      <c r="H155" s="25"/>
      <c r="I155" s="25"/>
      <c r="J155" s="25"/>
      <c r="K155" s="25"/>
    </row>
    <row r="156" spans="1:11" s="30" customFormat="1" ht="12.75" thickBot="1" x14ac:dyDescent="0.3">
      <c r="A156" s="27" t="s">
        <v>164</v>
      </c>
      <c r="B156" s="26" t="s">
        <v>163</v>
      </c>
      <c r="C156" s="28">
        <v>262269</v>
      </c>
      <c r="D156" s="28"/>
      <c r="E156" s="28"/>
      <c r="F156" s="29"/>
      <c r="G156" s="28">
        <f>ROUND(C156/2,0)</f>
        <v>131135</v>
      </c>
      <c r="H156" s="28"/>
      <c r="I156" s="28"/>
      <c r="J156" s="28">
        <f>C156-G156</f>
        <v>131134</v>
      </c>
      <c r="K156" s="28">
        <f>G156+J156</f>
        <v>262269</v>
      </c>
    </row>
    <row r="157" spans="1:11" s="34" customFormat="1" x14ac:dyDescent="0.2">
      <c r="A157" s="31"/>
      <c r="B157" s="31"/>
      <c r="C157" s="32"/>
      <c r="D157" s="32"/>
      <c r="E157" s="32"/>
      <c r="F157" s="32"/>
      <c r="G157" s="32"/>
      <c r="H157" s="33"/>
      <c r="I157" s="33"/>
      <c r="J157" s="33"/>
      <c r="K157" s="33"/>
    </row>
    <row r="158" spans="1:11" ht="13.5" customHeight="1" x14ac:dyDescent="0.25">
      <c r="A158" s="44" t="s">
        <v>166</v>
      </c>
      <c r="B158" s="35"/>
      <c r="C158" s="36"/>
      <c r="D158" s="23"/>
      <c r="E158" s="23"/>
      <c r="F158" s="23"/>
      <c r="G158" s="23"/>
      <c r="H158" s="25"/>
      <c r="I158" s="25"/>
      <c r="J158" s="25" t="s">
        <v>165</v>
      </c>
      <c r="K158" s="37">
        <f>K154+K156</f>
        <v>478953972</v>
      </c>
    </row>
    <row r="160" spans="1:11" x14ac:dyDescent="0.2">
      <c r="K160" s="40"/>
    </row>
    <row r="161" spans="11:11" x14ac:dyDescent="0.2">
      <c r="K161" s="40"/>
    </row>
    <row r="162" spans="11:11" x14ac:dyDescent="0.2">
      <c r="K162" s="40"/>
    </row>
    <row r="163" spans="11:11" x14ac:dyDescent="0.2">
      <c r="K163" s="40"/>
    </row>
    <row r="164" spans="11:11" x14ac:dyDescent="0.2">
      <c r="K164" s="40"/>
    </row>
  </sheetData>
  <sortState xmlns:xlrd2="http://schemas.microsoft.com/office/spreadsheetml/2017/richdata2" ref="A5:L153">
    <sortCondition ref="A5:A153"/>
  </sortState>
  <pageMargins left="0.31" right="0.17" top="0.42" bottom="0.43" header="0.17" footer="0.16"/>
  <pageSetup scale="90" orientation="landscape" cellComments="asDisplayed" r:id="rId1"/>
  <headerFooter alignWithMargins="0">
    <oddHeader xml:space="preserve">&amp;C&amp;"Lucida Sans Unicode,Regular"&amp;14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FY2021</vt:lpstr>
      <vt:lpstr>'FY2021'!Print_Area</vt:lpstr>
      <vt:lpstr>'FY2021'!Print_Titles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2021-07-08T19:13:51Z</cp:lastPrinted>
  <dcterms:created xsi:type="dcterms:W3CDTF">2021-07-08T19:06:11Z</dcterms:created>
  <dcterms:modified xsi:type="dcterms:W3CDTF">2021-07-08T19:14:14Z</dcterms:modified>
</cp:coreProperties>
</file>